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1"/>
  </bookViews>
  <sheets>
    <sheet name="UA_Rho" sheetId="1" r:id="rId1"/>
    <sheet name="UA_Nu" sheetId="2" r:id="rId2"/>
  </sheets>
  <definedNames/>
  <calcPr fullCalcOnLoad="1"/>
</workbook>
</file>

<file path=xl/sharedStrings.xml><?xml version="1.0" encoding="utf-8"?>
<sst xmlns="http://schemas.openxmlformats.org/spreadsheetml/2006/main" count="308" uniqueCount="143">
  <si>
    <t>STANDARD FORM FOR DOCUMENTING UNCERTAINTY ANALYSIS</t>
  </si>
  <si>
    <t>Facility:</t>
  </si>
  <si>
    <t>Statement of Purpose:</t>
  </si>
  <si>
    <t>Symbol</t>
  </si>
  <si>
    <t>Units</t>
  </si>
  <si>
    <t>m</t>
  </si>
  <si>
    <t>T</t>
  </si>
  <si>
    <t>Value</t>
  </si>
  <si>
    <t>kg/m^3</t>
  </si>
  <si>
    <t>K</t>
  </si>
  <si>
    <t>deg C</t>
  </si>
  <si>
    <t>Total Uncertainty</t>
  </si>
  <si>
    <t>References:</t>
  </si>
  <si>
    <t>Test #</t>
  </si>
  <si>
    <t>Coverage factor for standard deviation</t>
  </si>
  <si>
    <t>Table of Contents</t>
  </si>
  <si>
    <t>2. Data reduction equations</t>
  </si>
  <si>
    <t>2. Data Reduction Equations</t>
  </si>
  <si>
    <t>-----</t>
  </si>
  <si>
    <t>Gravity</t>
  </si>
  <si>
    <t>g</t>
  </si>
  <si>
    <t>m/s^2</t>
  </si>
  <si>
    <t>Test design:</t>
  </si>
  <si>
    <t>Spheres fall through a cylinder filled with fluid</t>
  </si>
  <si>
    <t>Semester of tests performed:</t>
  </si>
  <si>
    <t>Lab1 Handout : http://css.engineering.uiowa.edu/~fluids/Lab/EFD-Lab1.PDF</t>
  </si>
  <si>
    <r>
      <t>r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</t>
    </r>
  </si>
  <si>
    <t>s</t>
  </si>
  <si>
    <t>kg/m^4</t>
  </si>
  <si>
    <t>kg/(s*m^3)</t>
  </si>
  <si>
    <r>
      <t>S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(Standard Deviation of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):</t>
    </r>
  </si>
  <si>
    <t>M (Multiple Test):</t>
  </si>
  <si>
    <r>
      <t>P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(Density of Glycerin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):</t>
    </r>
  </si>
  <si>
    <r>
      <t>B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(Density of Glycerin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):</t>
    </r>
  </si>
  <si>
    <r>
      <t>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  <r>
      <rPr>
        <b/>
        <sz val="10"/>
        <rFont val="Arial"/>
        <family val="2"/>
      </rPr>
      <t xml:space="preserve">(Density of Glycerin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):</t>
    </r>
  </si>
  <si>
    <r>
      <t xml:space="preserve">Average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(Multiple Test)</t>
    </r>
  </si>
  <si>
    <t>Distance</t>
  </si>
  <si>
    <t>l</t>
  </si>
  <si>
    <r>
      <t>r</t>
    </r>
    <r>
      <rPr>
        <vertAlign val="subscript"/>
        <sz val="10"/>
        <rFont val="Arial"/>
        <family val="2"/>
      </rPr>
      <t>t</t>
    </r>
  </si>
  <si>
    <r>
      <t>r</t>
    </r>
    <r>
      <rPr>
        <vertAlign val="subscript"/>
        <sz val="10"/>
        <rFont val="Arial"/>
        <family val="2"/>
      </rPr>
      <t>s</t>
    </r>
  </si>
  <si>
    <t>Temperature (Room)</t>
  </si>
  <si>
    <t>Diameter, teflon sphere</t>
  </si>
  <si>
    <t>Fall time, teflon sphere</t>
  </si>
  <si>
    <t>Diameter, steel sphere</t>
  </si>
  <si>
    <t>Fall time, steel sphere</t>
  </si>
  <si>
    <r>
      <t>D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</si>
  <si>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t</t>
    </r>
  </si>
  <si>
    <r>
      <t>D</t>
    </r>
    <r>
      <rPr>
        <vertAlign val="subscript"/>
        <sz val="10"/>
        <rFont val="Arial"/>
        <family val="2"/>
      </rPr>
      <t>s</t>
    </r>
  </si>
  <si>
    <r>
      <t>t</t>
    </r>
    <r>
      <rPr>
        <vertAlign val="subscript"/>
        <sz val="10"/>
        <rFont val="Arial"/>
        <family val="2"/>
      </rPr>
      <t>s</t>
    </r>
  </si>
  <si>
    <t>sec</t>
  </si>
  <si>
    <r>
      <t>q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(Diameter, teflon sphere):</t>
    </r>
  </si>
  <si>
    <r>
      <t>q</t>
    </r>
    <r>
      <rPr>
        <b/>
        <vertAlign val="subscript"/>
        <sz val="10"/>
        <rFont val="Arial"/>
        <family val="2"/>
      </rPr>
      <t xml:space="preserve">tt </t>
    </r>
    <r>
      <rPr>
        <b/>
        <sz val="10"/>
        <rFont val="Arial"/>
        <family val="2"/>
      </rPr>
      <t>(Fall time, teflon sphere):</t>
    </r>
  </si>
  <si>
    <r>
      <t>q</t>
    </r>
    <r>
      <rPr>
        <b/>
        <vertAlign val="subscript"/>
        <sz val="10"/>
        <rFont val="Arial"/>
        <family val="2"/>
      </rPr>
      <t>Ds</t>
    </r>
    <r>
      <rPr>
        <b/>
        <sz val="10"/>
        <rFont val="Arial"/>
        <family val="2"/>
      </rPr>
      <t xml:space="preserve"> (Diameter, steel sphere):</t>
    </r>
  </si>
  <si>
    <r>
      <t>q</t>
    </r>
    <r>
      <rPr>
        <b/>
        <vertAlign val="subscript"/>
        <sz val="10"/>
        <rFont val="Arial"/>
        <family val="2"/>
      </rPr>
      <t xml:space="preserve">ts </t>
    </r>
    <r>
      <rPr>
        <b/>
        <sz val="10"/>
        <rFont val="Arial"/>
        <family val="2"/>
      </rPr>
      <t>(Fall time, steel sphere):</t>
    </r>
  </si>
  <si>
    <t>Density, teflon sphere</t>
  </si>
  <si>
    <t>Density, steel sphere</t>
  </si>
  <si>
    <r>
      <t>B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(Diameter, teflon sphere):</t>
    </r>
  </si>
  <si>
    <r>
      <t>B</t>
    </r>
    <r>
      <rPr>
        <b/>
        <vertAlign val="subscript"/>
        <sz val="10"/>
        <rFont val="Arial"/>
        <family val="2"/>
      </rPr>
      <t>tt</t>
    </r>
    <r>
      <rPr>
        <b/>
        <sz val="10"/>
        <rFont val="Arial"/>
        <family val="2"/>
      </rPr>
      <t xml:space="preserve"> (Fall time, teflon sphere):</t>
    </r>
  </si>
  <si>
    <r>
      <t>B</t>
    </r>
    <r>
      <rPr>
        <b/>
        <vertAlign val="subscript"/>
        <sz val="10"/>
        <rFont val="Arial"/>
        <family val="2"/>
      </rPr>
      <t>Ds</t>
    </r>
    <r>
      <rPr>
        <b/>
        <sz val="10"/>
        <rFont val="Arial"/>
        <family val="2"/>
      </rPr>
      <t xml:space="preserve"> (Diameter, steel sphere):</t>
    </r>
  </si>
  <si>
    <r>
      <t>B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(Glycerin Density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):</t>
    </r>
  </si>
  <si>
    <r>
      <t>B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 xml:space="preserve"> (Fall time, stell sphere):</t>
    </r>
  </si>
  <si>
    <t>Number of test</t>
  </si>
  <si>
    <t>M</t>
  </si>
  <si>
    <r>
      <t>% of 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</si>
  <si>
    <t>m^2/s</t>
  </si>
  <si>
    <t>Density, Glycerin</t>
  </si>
  <si>
    <r>
      <t xml:space="preserve">The purpose of this spreadsheet is to calculate the Uncertainty for the kinematic viscosity 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using multiple test method.</t>
    </r>
  </si>
  <si>
    <r>
      <t>n</t>
    </r>
    <r>
      <rPr>
        <sz val="10"/>
        <rFont val="Arial"/>
        <family val="2"/>
      </rPr>
      <t xml:space="preserve"> </t>
    </r>
  </si>
  <si>
    <r>
      <t xml:space="preserve">Average 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(Multiple Test)</t>
    </r>
  </si>
  <si>
    <r>
      <t>r</t>
    </r>
    <r>
      <rPr>
        <vertAlign val="subscript"/>
        <sz val="10"/>
        <rFont val="Arial"/>
        <family val="2"/>
      </rPr>
      <t>G</t>
    </r>
  </si>
  <si>
    <r>
      <t>q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(Density, glycerin):</t>
    </r>
  </si>
  <si>
    <r>
      <t>q</t>
    </r>
    <r>
      <rPr>
        <b/>
        <vertAlign val="subscript"/>
        <sz val="10"/>
        <rFont val="Symbol"/>
        <family val="1"/>
      </rPr>
      <t>l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(Distance, cylinder):</t>
    </r>
  </si>
  <si>
    <r>
      <t>B</t>
    </r>
    <r>
      <rPr>
        <b/>
        <vertAlign val="subscript"/>
        <sz val="10"/>
        <rFont val="Symbol"/>
        <family val="1"/>
      </rPr>
      <t>n</t>
    </r>
    <r>
      <rPr>
        <b/>
        <sz val="10"/>
        <rFont val="Arial"/>
        <family val="2"/>
      </rPr>
      <t xml:space="preserve"> (Kinematic Viscosity </t>
    </r>
    <r>
      <rPr>
        <b/>
        <sz val="10"/>
        <rFont val="Symbol"/>
        <family val="1"/>
      </rPr>
      <t>n</t>
    </r>
    <r>
      <rPr>
        <b/>
        <sz val="10"/>
        <rFont val="Arial"/>
        <family val="2"/>
      </rPr>
      <t>):</t>
    </r>
  </si>
  <si>
    <r>
      <t>S</t>
    </r>
    <r>
      <rPr>
        <b/>
        <vertAlign val="subscript"/>
        <sz val="10"/>
        <rFont val="Symbol"/>
        <family val="1"/>
      </rPr>
      <t>n</t>
    </r>
    <r>
      <rPr>
        <b/>
        <sz val="10"/>
        <rFont val="Arial"/>
        <family val="2"/>
      </rPr>
      <t xml:space="preserve"> (Standard Deviation of </t>
    </r>
    <r>
      <rPr>
        <b/>
        <sz val="10"/>
        <rFont val="Symbol"/>
        <family val="1"/>
      </rPr>
      <t>n</t>
    </r>
    <r>
      <rPr>
        <b/>
        <sz val="10"/>
        <rFont val="Arial"/>
        <family val="2"/>
      </rPr>
      <t>):</t>
    </r>
  </si>
  <si>
    <r>
      <t>P</t>
    </r>
    <r>
      <rPr>
        <b/>
        <vertAlign val="subscript"/>
        <sz val="10"/>
        <rFont val="Symbol"/>
        <family val="1"/>
      </rPr>
      <t>n</t>
    </r>
    <r>
      <rPr>
        <b/>
        <sz val="10"/>
        <rFont val="Arial"/>
        <family val="2"/>
      </rPr>
      <t xml:space="preserve"> (Kinematic Viscosity </t>
    </r>
    <r>
      <rPr>
        <b/>
        <sz val="10"/>
        <rFont val="Symbol"/>
        <family val="1"/>
      </rPr>
      <t>n</t>
    </r>
    <r>
      <rPr>
        <b/>
        <sz val="10"/>
        <rFont val="Arial"/>
        <family val="2"/>
      </rPr>
      <t>):</t>
    </r>
  </si>
  <si>
    <r>
      <t>U</t>
    </r>
    <r>
      <rPr>
        <b/>
        <vertAlign val="subscript"/>
        <sz val="10"/>
        <rFont val="Symbol"/>
        <family val="1"/>
      </rPr>
      <t>n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(Kinematic Viscosity </t>
    </r>
    <r>
      <rPr>
        <b/>
        <sz val="10"/>
        <rFont val="Symbol"/>
        <family val="1"/>
      </rPr>
      <t>n</t>
    </r>
    <r>
      <rPr>
        <b/>
        <sz val="10"/>
        <rFont val="Arial"/>
        <family val="2"/>
      </rPr>
      <t>):</t>
    </r>
  </si>
  <si>
    <t>m/s</t>
  </si>
  <si>
    <t>m^2/s^2</t>
  </si>
  <si>
    <t>m^5/(kg*s)</t>
  </si>
  <si>
    <r>
      <t>% of U</t>
    </r>
    <r>
      <rPr>
        <b/>
        <vertAlign val="subscript"/>
        <sz val="10"/>
        <rFont val="Symbol"/>
        <family val="1"/>
      </rPr>
      <t>n</t>
    </r>
    <r>
      <rPr>
        <b/>
        <vertAlign val="subscript"/>
        <sz val="10"/>
        <rFont val="Arial"/>
        <family val="2"/>
      </rPr>
      <t xml:space="preserve"> </t>
    </r>
  </si>
  <si>
    <r>
      <t>Std Dev, S</t>
    </r>
    <r>
      <rPr>
        <vertAlign val="subscript"/>
        <sz val="10"/>
        <rFont val="Symbol"/>
        <family val="1"/>
      </rPr>
      <t>r</t>
    </r>
    <r>
      <rPr>
        <vertAlign val="subscript"/>
        <sz val="10"/>
        <rFont val="Arial"/>
        <family val="0"/>
      </rPr>
      <t>G</t>
    </r>
    <r>
      <rPr>
        <sz val="10"/>
        <rFont val="Arial"/>
        <family val="0"/>
      </rPr>
      <t xml:space="preserve"> (Multiple Test)</t>
    </r>
  </si>
  <si>
    <r>
      <t>Std Dev, S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 (Multiple Test)</t>
    </r>
  </si>
  <si>
    <t>1. Experiment summary</t>
  </si>
  <si>
    <t>3. Data acquisition and reduction</t>
  </si>
  <si>
    <t>4. Uncertainty analysis</t>
  </si>
  <si>
    <t xml:space="preserve">        4.1 Bias limits</t>
  </si>
  <si>
    <t xml:space="preserve">        4.2 Precision limits</t>
  </si>
  <si>
    <t xml:space="preserve">        4.3 Total uncertainty</t>
  </si>
  <si>
    <t>1. Experimental summary</t>
  </si>
  <si>
    <t>Desktop setup at (IIHR)</t>
  </si>
  <si>
    <t>Spring 2004</t>
  </si>
  <si>
    <t>3. Data analysis and reduction includes data for multiple test approach</t>
  </si>
  <si>
    <t>Cylinder Characteristics</t>
  </si>
  <si>
    <t xml:space="preserve">        3.1 Input variables</t>
  </si>
  <si>
    <t xml:space="preserve">        3.2 Measured variables</t>
  </si>
  <si>
    <t>3.1  Input Variables</t>
  </si>
  <si>
    <t>3.2  Measured variables</t>
  </si>
  <si>
    <t>Quantity</t>
  </si>
  <si>
    <t xml:space="preserve">Value </t>
  </si>
  <si>
    <t xml:space="preserve">4. Uncertainty Analysis </t>
  </si>
  <si>
    <t>Sensitivity Coefficients</t>
  </si>
  <si>
    <t>Calculations are made using mean variable values</t>
  </si>
  <si>
    <r>
      <t xml:space="preserve">Total Bias of Glycerin Density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  </t>
    </r>
  </si>
  <si>
    <t>4.3 Total Uncertainty</t>
  </si>
  <si>
    <t>T=</t>
  </si>
  <si>
    <t xml:space="preserve">                                     Data acquisition</t>
  </si>
  <si>
    <t xml:space="preserve">        Data reduction</t>
  </si>
  <si>
    <t>λ=</t>
  </si>
  <si>
    <t xml:space="preserve">                     Teflon</t>
  </si>
  <si>
    <t xml:space="preserve">                      Steel</t>
  </si>
  <si>
    <t xml:space="preserve">         Dt</t>
  </si>
  <si>
    <t xml:space="preserve">          tt</t>
  </si>
  <si>
    <t xml:space="preserve">          Ds</t>
  </si>
  <si>
    <t xml:space="preserve">        ts</t>
  </si>
  <si>
    <t>4.1 Bias Limits</t>
  </si>
  <si>
    <t>4.1 Bias Limits for density</t>
  </si>
  <si>
    <t>4.2 Precision Limit for density</t>
  </si>
  <si>
    <r>
      <t xml:space="preserve">Lab1 DENSITY OF GLYCERIN (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G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) (02/11/04)</t>
    </r>
  </si>
  <si>
    <r>
      <t xml:space="preserve">For multiple test, enter 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 xml:space="preserve"> for each test</t>
    </r>
  </si>
  <si>
    <t xml:space="preserve">                     Steel</t>
  </si>
  <si>
    <t>3.1 Input Variables</t>
  </si>
  <si>
    <t>Cylinder characteristics</t>
  </si>
  <si>
    <t>Room Temperature</t>
  </si>
  <si>
    <t>Gravitational acceleration</t>
  </si>
  <si>
    <t>3.2 Measured variables</t>
  </si>
  <si>
    <t>4. Uncertainty Analysis Equations for kinematic viscosity</t>
  </si>
  <si>
    <r>
      <t>B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 xml:space="preserve"> (Diameter, teflon sphere):</t>
    </r>
  </si>
  <si>
    <r>
      <t>B</t>
    </r>
    <r>
      <rPr>
        <vertAlign val="subscript"/>
        <sz val="10"/>
        <rFont val="Arial"/>
        <family val="2"/>
      </rPr>
      <t>tt</t>
    </r>
    <r>
      <rPr>
        <sz val="10"/>
        <rFont val="Arial"/>
        <family val="2"/>
      </rPr>
      <t xml:space="preserve"> (Fall time, teflon sphere):</t>
    </r>
  </si>
  <si>
    <r>
      <t>B</t>
    </r>
    <r>
      <rPr>
        <vertAlign val="subscript"/>
        <sz val="10"/>
        <rFont val="Arial"/>
        <family val="2"/>
      </rPr>
      <t xml:space="preserve">rG </t>
    </r>
    <r>
      <rPr>
        <sz val="10"/>
        <rFont val="Arial"/>
        <family val="2"/>
      </rPr>
      <t>(Density, glycerin):</t>
    </r>
  </si>
  <si>
    <r>
      <t>B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(Distance, cylinder):</t>
    </r>
  </si>
  <si>
    <t xml:space="preserve"> Sensitivity Coefficients</t>
  </si>
  <si>
    <t xml:space="preserve">                             Quantity </t>
  </si>
  <si>
    <r>
      <t xml:space="preserve"> Total Bias limit of Glycerin kinematic viscosity ν</t>
    </r>
    <r>
      <rPr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  </t>
    </r>
  </si>
  <si>
    <t>4.2 Precision Limit for kinematic viscosity</t>
  </si>
  <si>
    <t xml:space="preserve">                           Quantity</t>
  </si>
  <si>
    <t xml:space="preserve">                            Quantity</t>
  </si>
  <si>
    <t>3. Data analysis &amp; reduction includes data for multiple test UA approach</t>
  </si>
  <si>
    <t>Analysis will be conducted for one type of sphere (Use steel spheres for calculation)</t>
  </si>
  <si>
    <t>Analysis will be conducted for one type of sphere (use steel spheres for calculation)</t>
  </si>
  <si>
    <r>
      <t xml:space="preserve">Lab1 KINEMATIC VISCOSITY OF GLYCERIN ( </t>
    </r>
    <r>
      <rPr>
        <b/>
        <sz val="10"/>
        <rFont val="Symbol"/>
        <family val="1"/>
      </rPr>
      <t xml:space="preserve">n </t>
    </r>
    <r>
      <rPr>
        <b/>
        <sz val="10"/>
        <rFont val="Arial"/>
        <family val="2"/>
      </rPr>
      <t>) (02/11/04)</t>
    </r>
  </si>
  <si>
    <t xml:space="preserve">                         Quantity</t>
  </si>
  <si>
    <t xml:space="preserve">Diameter, steel sphere </t>
  </si>
  <si>
    <t>Calculations are made using average (mean) variable values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</si>
</sst>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00"/>
    <numFmt numFmtId="178" formatCode="0.00000000"/>
    <numFmt numFmtId="179" formatCode="0.000000000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Symbol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3" borderId="12" xfId="0" applyFill="1" applyBorder="1" applyAlignment="1" quotePrefix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3" xfId="0" applyFill="1" applyBorder="1" applyAlignment="1" quotePrefix="1">
      <alignment/>
    </xf>
    <xf numFmtId="0" fontId="0" fillId="3" borderId="1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3" borderId="25" xfId="0" applyFont="1" applyFill="1" applyBorder="1" applyAlignment="1">
      <alignment/>
    </xf>
    <xf numFmtId="175" fontId="0" fillId="3" borderId="12" xfId="0" applyNumberFormat="1" applyFill="1" applyBorder="1" applyAlignment="1">
      <alignment/>
    </xf>
    <xf numFmtId="175" fontId="0" fillId="3" borderId="26" xfId="0" applyNumberForma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3" borderId="28" xfId="0" applyFill="1" applyBorder="1" applyAlignment="1" quotePrefix="1">
      <alignment/>
    </xf>
    <xf numFmtId="175" fontId="0" fillId="3" borderId="29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175" fontId="0" fillId="3" borderId="12" xfId="0" applyNumberFormat="1" applyFill="1" applyBorder="1" applyAlignment="1">
      <alignment horizontal="center"/>
    </xf>
    <xf numFmtId="179" fontId="0" fillId="3" borderId="12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3" borderId="15" xfId="0" applyFill="1" applyBorder="1" applyAlignment="1">
      <alignment/>
    </xf>
    <xf numFmtId="0" fontId="0" fillId="0" borderId="16" xfId="0" applyBorder="1" applyAlignment="1">
      <alignment/>
    </xf>
    <xf numFmtId="0" fontId="4" fillId="0" borderId="30" xfId="0" applyFont="1" applyBorder="1" applyAlignment="1">
      <alignment/>
    </xf>
    <xf numFmtId="175" fontId="0" fillId="3" borderId="11" xfId="0" applyNumberFormat="1" applyFill="1" applyBorder="1" applyAlignment="1">
      <alignment/>
    </xf>
    <xf numFmtId="0" fontId="0" fillId="3" borderId="29" xfId="0" applyFill="1" applyBorder="1" applyAlignment="1">
      <alignment/>
    </xf>
    <xf numFmtId="175" fontId="0" fillId="0" borderId="12" xfId="0" applyNumberFormat="1" applyFill="1" applyBorder="1" applyAlignment="1">
      <alignment/>
    </xf>
    <xf numFmtId="0" fontId="0" fillId="3" borderId="12" xfId="0" applyFill="1" applyBorder="1" applyAlignment="1">
      <alignment horizontal="left"/>
    </xf>
    <xf numFmtId="179" fontId="0" fillId="3" borderId="26" xfId="0" applyNumberFormat="1" applyFill="1" applyBorder="1" applyAlignment="1">
      <alignment/>
    </xf>
    <xf numFmtId="179" fontId="0" fillId="3" borderId="29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3" borderId="9" xfId="0" applyFill="1" applyBorder="1" applyAlignment="1">
      <alignment horizontal="left"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176" fontId="0" fillId="3" borderId="38" xfId="0" applyNumberFormat="1" applyFill="1" applyBorder="1" applyAlignment="1">
      <alignment/>
    </xf>
    <xf numFmtId="176" fontId="0" fillId="3" borderId="33" xfId="0" applyNumberFormat="1" applyFill="1" applyBorder="1" applyAlignment="1">
      <alignment/>
    </xf>
    <xf numFmtId="176" fontId="0" fillId="3" borderId="39" xfId="0" applyNumberFormat="1" applyFill="1" applyBorder="1" applyAlignment="1">
      <alignment/>
    </xf>
    <xf numFmtId="176" fontId="0" fillId="3" borderId="40" xfId="0" applyNumberFormat="1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1" fillId="7" borderId="0" xfId="0" applyFont="1" applyFill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179" fontId="0" fillId="3" borderId="9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12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1" fillId="7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41" xfId="0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3" borderId="45" xfId="0" applyFill="1" applyBorder="1" applyAlignment="1">
      <alignment vertical="top" wrapText="1"/>
    </xf>
    <xf numFmtId="0" fontId="0" fillId="3" borderId="38" xfId="0" applyFill="1" applyBorder="1" applyAlignment="1">
      <alignment vertical="top" wrapText="1"/>
    </xf>
    <xf numFmtId="0" fontId="0" fillId="3" borderId="46" xfId="0" applyFill="1" applyBorder="1" applyAlignment="1">
      <alignment vertical="top" wrapText="1"/>
    </xf>
    <xf numFmtId="0" fontId="0" fillId="3" borderId="3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47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29" xfId="0" applyFill="1" applyBorder="1" applyAlignment="1">
      <alignment vertical="top" wrapText="1"/>
    </xf>
    <xf numFmtId="0" fontId="0" fillId="2" borderId="45" xfId="0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2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18.emf" /><Relationship Id="rId10" Type="http://schemas.openxmlformats.org/officeDocument/2006/relationships/image" Target="../media/image5.emf" /><Relationship Id="rId11" Type="http://schemas.openxmlformats.org/officeDocument/2006/relationships/image" Target="../media/image7.emf" /><Relationship Id="rId1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127</xdr:row>
      <xdr:rowOff>142875</xdr:rowOff>
    </xdr:from>
    <xdr:to>
      <xdr:col>0</xdr:col>
      <xdr:colOff>2181225</xdr:colOff>
      <xdr:row>129</xdr:row>
      <xdr:rowOff>19050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1593175"/>
          <a:ext cx="111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74</xdr:row>
      <xdr:rowOff>47625</xdr:rowOff>
    </xdr:from>
    <xdr:to>
      <xdr:col>0</xdr:col>
      <xdr:colOff>1143000</xdr:colOff>
      <xdr:row>77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477750"/>
          <a:ext cx="1104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47625</xdr:colOff>
      <xdr:row>77</xdr:row>
      <xdr:rowOff>38100</xdr:rowOff>
    </xdr:from>
    <xdr:to>
      <xdr:col>0</xdr:col>
      <xdr:colOff>2686050</xdr:colOff>
      <xdr:row>80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954000"/>
          <a:ext cx="26384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80</xdr:row>
      <xdr:rowOff>28575</xdr:rowOff>
    </xdr:from>
    <xdr:to>
      <xdr:col>0</xdr:col>
      <xdr:colOff>819150</xdr:colOff>
      <xdr:row>83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430250"/>
          <a:ext cx="781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857250</xdr:colOff>
      <xdr:row>81</xdr:row>
      <xdr:rowOff>9525</xdr:rowOff>
    </xdr:from>
    <xdr:to>
      <xdr:col>0</xdr:col>
      <xdr:colOff>1971675</xdr:colOff>
      <xdr:row>82</xdr:row>
      <xdr:rowOff>47625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3573125"/>
          <a:ext cx="111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981075</xdr:colOff>
      <xdr:row>120</xdr:row>
      <xdr:rowOff>123825</xdr:rowOff>
    </xdr:from>
    <xdr:to>
      <xdr:col>0</xdr:col>
      <xdr:colOff>2095500</xdr:colOff>
      <xdr:row>122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20412075"/>
          <a:ext cx="111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94">
      <selection activeCell="F68" sqref="F68"/>
    </sheetView>
  </sheetViews>
  <sheetFormatPr defaultColWidth="9.140625" defaultRowHeight="12.75"/>
  <cols>
    <col min="1" max="1" width="43.00390625" style="0" customWidth="1"/>
    <col min="2" max="2" width="13.57421875" style="0" customWidth="1"/>
    <col min="3" max="3" width="13.28125" style="0" customWidth="1"/>
    <col min="4" max="4" width="14.421875" style="0" customWidth="1"/>
    <col min="5" max="5" width="11.421875" style="0" customWidth="1"/>
    <col min="6" max="6" width="12.00390625" style="0" customWidth="1"/>
    <col min="7" max="7" width="11.8515625" style="0" customWidth="1"/>
    <col min="8" max="8" width="12.421875" style="0" bestFit="1" customWidth="1"/>
  </cols>
  <sheetData>
    <row r="1" spans="1:4" ht="12.75">
      <c r="A1" s="151" t="s">
        <v>0</v>
      </c>
      <c r="B1" s="151"/>
      <c r="C1" s="151"/>
      <c r="D1" s="151"/>
    </row>
    <row r="2" spans="1:4" ht="14.25">
      <c r="A2" s="152" t="s">
        <v>117</v>
      </c>
      <c r="B2" s="153"/>
      <c r="C2" s="153"/>
      <c r="D2" s="153"/>
    </row>
    <row r="3" spans="1:2" ht="12.75">
      <c r="A3" s="19" t="s">
        <v>15</v>
      </c>
      <c r="B3" s="18"/>
    </row>
    <row r="4" ht="12.75">
      <c r="A4" s="20"/>
    </row>
    <row r="5" ht="12.75">
      <c r="A5" s="129" t="s">
        <v>82</v>
      </c>
    </row>
    <row r="6" ht="12.75">
      <c r="A6" s="129" t="s">
        <v>16</v>
      </c>
    </row>
    <row r="7" ht="12.75">
      <c r="A7" s="129" t="s">
        <v>83</v>
      </c>
    </row>
    <row r="8" ht="12.75">
      <c r="A8" s="129" t="s">
        <v>93</v>
      </c>
    </row>
    <row r="9" ht="12.75">
      <c r="A9" s="129" t="s">
        <v>94</v>
      </c>
    </row>
    <row r="10" ht="12.75">
      <c r="A10" s="129" t="s">
        <v>84</v>
      </c>
    </row>
    <row r="11" ht="12.75">
      <c r="A11" s="130" t="s">
        <v>85</v>
      </c>
    </row>
    <row r="12" ht="12.75">
      <c r="A12" s="130" t="s">
        <v>86</v>
      </c>
    </row>
    <row r="13" ht="12.75">
      <c r="A13" s="130" t="s">
        <v>87</v>
      </c>
    </row>
    <row r="14" ht="12.75">
      <c r="A14" s="19"/>
    </row>
    <row r="15" spans="1:4" ht="13.5" thickBot="1">
      <c r="A15" s="94" t="s">
        <v>88</v>
      </c>
      <c r="B15" s="1"/>
      <c r="C15" s="1"/>
      <c r="D15" s="1"/>
    </row>
    <row r="16" spans="1:4" ht="12.75" customHeight="1">
      <c r="A16" s="6" t="s">
        <v>2</v>
      </c>
      <c r="B16" s="133" t="s">
        <v>66</v>
      </c>
      <c r="C16" s="134"/>
      <c r="D16" s="135"/>
    </row>
    <row r="17" spans="1:4" ht="12.75">
      <c r="A17" s="6"/>
      <c r="B17" s="136"/>
      <c r="C17" s="137"/>
      <c r="D17" s="138"/>
    </row>
    <row r="18" spans="1:4" ht="12.75">
      <c r="A18" s="6"/>
      <c r="B18" s="136"/>
      <c r="C18" s="137"/>
      <c r="D18" s="138"/>
    </row>
    <row r="19" spans="2:4" ht="13.5" thickBot="1">
      <c r="B19" s="139"/>
      <c r="C19" s="140"/>
      <c r="D19" s="141"/>
    </row>
    <row r="20" spans="1:4" ht="13.5" thickBot="1">
      <c r="A20" s="1" t="s">
        <v>1</v>
      </c>
      <c r="B20" s="3" t="s">
        <v>89</v>
      </c>
      <c r="C20" s="4"/>
      <c r="D20" s="5"/>
    </row>
    <row r="21" spans="1:4" ht="13.5" thickBot="1">
      <c r="A21" s="1" t="s">
        <v>22</v>
      </c>
      <c r="B21" s="3" t="s">
        <v>23</v>
      </c>
      <c r="C21" s="4"/>
      <c r="D21" s="5"/>
    </row>
    <row r="22" spans="1:4" ht="13.5" thickBot="1">
      <c r="A22" s="1" t="s">
        <v>24</v>
      </c>
      <c r="B22" s="3" t="s">
        <v>90</v>
      </c>
      <c r="C22" s="4"/>
      <c r="D22" s="5"/>
    </row>
    <row r="23" spans="1:4" ht="12.75" customHeight="1">
      <c r="A23" s="1" t="s">
        <v>12</v>
      </c>
      <c r="B23" s="142" t="s">
        <v>25</v>
      </c>
      <c r="C23" s="143"/>
      <c r="D23" s="144"/>
    </row>
    <row r="24" spans="1:4" ht="12.75">
      <c r="A24" s="2"/>
      <c r="B24" s="145"/>
      <c r="C24" s="146"/>
      <c r="D24" s="147"/>
    </row>
    <row r="25" spans="1:4" ht="12.75">
      <c r="A25" s="2"/>
      <c r="B25" s="145"/>
      <c r="C25" s="146"/>
      <c r="D25" s="147"/>
    </row>
    <row r="26" spans="1:4" ht="13.5" thickBot="1">
      <c r="A26" s="2"/>
      <c r="B26" s="148"/>
      <c r="C26" s="149"/>
      <c r="D26" s="150"/>
    </row>
    <row r="27" spans="1:2" ht="13.5" thickBot="1">
      <c r="A27" s="7"/>
      <c r="B27" s="18"/>
    </row>
    <row r="28" ht="13.5" thickBot="1">
      <c r="A28" s="95" t="s">
        <v>17</v>
      </c>
    </row>
    <row r="33" spans="1:3" ht="12.75">
      <c r="A33" s="96" t="s">
        <v>91</v>
      </c>
      <c r="B33" s="102"/>
      <c r="C33" s="102"/>
    </row>
    <row r="34" ht="12.75">
      <c r="A34" s="20"/>
    </row>
    <row r="35" ht="13.5" thickBot="1">
      <c r="A35" s="95" t="s">
        <v>95</v>
      </c>
    </row>
    <row r="36" ht="13.5" thickBot="1">
      <c r="A36" s="131" t="s">
        <v>92</v>
      </c>
    </row>
    <row r="37" spans="1:4" ht="13.5" thickBot="1">
      <c r="A37" s="8" t="s">
        <v>97</v>
      </c>
      <c r="B37" s="9" t="s">
        <v>3</v>
      </c>
      <c r="C37" s="9" t="s">
        <v>7</v>
      </c>
      <c r="D37" s="10" t="s">
        <v>4</v>
      </c>
    </row>
    <row r="38" spans="1:4" ht="12.75">
      <c r="A38" s="11" t="s">
        <v>36</v>
      </c>
      <c r="B38" s="12" t="s">
        <v>37</v>
      </c>
      <c r="C38" s="32"/>
      <c r="D38" s="30" t="s">
        <v>5</v>
      </c>
    </row>
    <row r="39" spans="1:4" ht="13.5" thickBot="1">
      <c r="A39" s="13" t="s">
        <v>40</v>
      </c>
      <c r="B39" s="14" t="s">
        <v>6</v>
      </c>
      <c r="C39" s="46"/>
      <c r="D39" s="30" t="s">
        <v>10</v>
      </c>
    </row>
    <row r="40" spans="1:4" ht="12.75">
      <c r="A40" s="35" t="s">
        <v>19</v>
      </c>
      <c r="B40" s="36" t="s">
        <v>20</v>
      </c>
      <c r="C40" s="55">
        <v>9.8031</v>
      </c>
      <c r="D40" s="37" t="s">
        <v>21</v>
      </c>
    </row>
    <row r="41" spans="1:4" ht="15.75">
      <c r="A41" s="11" t="s">
        <v>54</v>
      </c>
      <c r="B41" s="12" t="s">
        <v>38</v>
      </c>
      <c r="C41" s="32">
        <v>2148</v>
      </c>
      <c r="D41" s="30" t="s">
        <v>8</v>
      </c>
    </row>
    <row r="42" spans="1:4" ht="15.75">
      <c r="A42" s="11" t="s">
        <v>55</v>
      </c>
      <c r="B42" s="12" t="s">
        <v>39</v>
      </c>
      <c r="C42" s="56">
        <v>7991</v>
      </c>
      <c r="D42" s="30" t="s">
        <v>8</v>
      </c>
    </row>
    <row r="43" spans="1:4" ht="12.75">
      <c r="A43" s="11" t="s">
        <v>61</v>
      </c>
      <c r="B43" s="33" t="s">
        <v>62</v>
      </c>
      <c r="C43" s="56">
        <v>10</v>
      </c>
      <c r="D43" s="45" t="s">
        <v>18</v>
      </c>
    </row>
    <row r="44" spans="1:4" ht="13.5" thickBot="1">
      <c r="A44" s="34" t="s">
        <v>14</v>
      </c>
      <c r="B44" s="17" t="s">
        <v>9</v>
      </c>
      <c r="C44" s="46">
        <v>2</v>
      </c>
      <c r="D44" s="60" t="s">
        <v>18</v>
      </c>
    </row>
    <row r="46" ht="13.5" thickBot="1">
      <c r="A46" s="95" t="s">
        <v>96</v>
      </c>
    </row>
    <row r="48" ht="12.75">
      <c r="A48" s="103" t="s">
        <v>118</v>
      </c>
    </row>
    <row r="50" spans="1:7" ht="12.75">
      <c r="A50" s="39" t="s">
        <v>104</v>
      </c>
      <c r="B50" s="65" t="s">
        <v>105</v>
      </c>
      <c r="C50" s="65"/>
      <c r="D50" s="85"/>
      <c r="E50" s="85"/>
      <c r="F50" s="65" t="s">
        <v>106</v>
      </c>
      <c r="G50" s="65"/>
    </row>
    <row r="51" spans="1:7" ht="13.5" thickBot="1">
      <c r="A51" s="39" t="s">
        <v>107</v>
      </c>
      <c r="B51" s="65" t="s">
        <v>108</v>
      </c>
      <c r="C51" s="65"/>
      <c r="D51" s="65" t="s">
        <v>119</v>
      </c>
      <c r="E51" s="65"/>
      <c r="F51" s="65"/>
      <c r="G51" s="65"/>
    </row>
    <row r="52" spans="1:7" ht="16.5" thickBot="1">
      <c r="A52" s="21" t="s">
        <v>13</v>
      </c>
      <c r="B52" s="65" t="s">
        <v>110</v>
      </c>
      <c r="C52" s="65" t="s">
        <v>111</v>
      </c>
      <c r="D52" s="65" t="s">
        <v>112</v>
      </c>
      <c r="E52" s="65" t="s">
        <v>113</v>
      </c>
      <c r="F52" s="50" t="s">
        <v>26</v>
      </c>
      <c r="G52" s="59" t="s">
        <v>4</v>
      </c>
    </row>
    <row r="53" spans="1:7" ht="12.75" customHeight="1">
      <c r="A53" s="86">
        <v>1</v>
      </c>
      <c r="B53" s="32"/>
      <c r="C53" s="32"/>
      <c r="D53" s="32"/>
      <c r="E53" s="32"/>
      <c r="F53" s="90"/>
      <c r="G53" s="58" t="s">
        <v>8</v>
      </c>
    </row>
    <row r="54" spans="1:7" ht="12.75">
      <c r="A54" s="87">
        <v>2</v>
      </c>
      <c r="B54" s="32"/>
      <c r="C54" s="32"/>
      <c r="D54" s="32"/>
      <c r="E54" s="32"/>
      <c r="F54" s="91"/>
      <c r="G54" s="58" t="s">
        <v>8</v>
      </c>
    </row>
    <row r="55" spans="1:7" ht="12.75">
      <c r="A55" s="87">
        <v>3</v>
      </c>
      <c r="B55" s="32"/>
      <c r="C55" s="32"/>
      <c r="D55" s="32"/>
      <c r="E55" s="32"/>
      <c r="F55" s="91"/>
      <c r="G55" s="58" t="s">
        <v>8</v>
      </c>
    </row>
    <row r="56" spans="1:7" ht="12.75">
      <c r="A56" s="87">
        <v>4</v>
      </c>
      <c r="B56" s="32"/>
      <c r="C56" s="32"/>
      <c r="D56" s="32"/>
      <c r="E56" s="32"/>
      <c r="F56" s="91"/>
      <c r="G56" s="58" t="s">
        <v>8</v>
      </c>
    </row>
    <row r="57" spans="1:7" ht="12.75">
      <c r="A57" s="87">
        <v>5</v>
      </c>
      <c r="B57" s="32"/>
      <c r="C57" s="32"/>
      <c r="D57" s="32"/>
      <c r="E57" s="32"/>
      <c r="F57" s="91"/>
      <c r="G57" s="58" t="s">
        <v>8</v>
      </c>
    </row>
    <row r="58" spans="1:7" ht="12.75">
      <c r="A58" s="87">
        <v>6</v>
      </c>
      <c r="B58" s="32"/>
      <c r="C58" s="32"/>
      <c r="D58" s="32"/>
      <c r="E58" s="32"/>
      <c r="F58" s="91"/>
      <c r="G58" s="58" t="s">
        <v>8</v>
      </c>
    </row>
    <row r="59" spans="1:7" ht="12.75">
      <c r="A59" s="87">
        <v>7</v>
      </c>
      <c r="B59" s="32"/>
      <c r="C59" s="32"/>
      <c r="D59" s="32"/>
      <c r="E59" s="32"/>
      <c r="F59" s="91"/>
      <c r="G59" s="58" t="s">
        <v>8</v>
      </c>
    </row>
    <row r="60" spans="1:7" ht="12.75">
      <c r="A60" s="87">
        <v>8</v>
      </c>
      <c r="B60" s="32"/>
      <c r="C60" s="32"/>
      <c r="D60" s="32"/>
      <c r="E60" s="32"/>
      <c r="F60" s="91"/>
      <c r="G60" s="58" t="s">
        <v>8</v>
      </c>
    </row>
    <row r="61" spans="1:7" ht="12.75">
      <c r="A61" s="87">
        <v>9</v>
      </c>
      <c r="B61" s="32"/>
      <c r="C61" s="32"/>
      <c r="D61" s="32"/>
      <c r="E61" s="32"/>
      <c r="F61" s="91"/>
      <c r="G61" s="58" t="s">
        <v>8</v>
      </c>
    </row>
    <row r="62" spans="1:7" ht="12.75">
      <c r="A62" s="88">
        <v>10</v>
      </c>
      <c r="B62" s="32"/>
      <c r="C62" s="32"/>
      <c r="D62" s="32"/>
      <c r="E62" s="32"/>
      <c r="F62" s="92"/>
      <c r="G62" s="84" t="s">
        <v>8</v>
      </c>
    </row>
    <row r="63" spans="1:7" ht="12.75">
      <c r="A63" s="89">
        <v>11</v>
      </c>
      <c r="B63" s="32"/>
      <c r="C63" s="32"/>
      <c r="D63" s="32"/>
      <c r="E63" s="32"/>
      <c r="F63" s="93"/>
      <c r="G63" s="80"/>
    </row>
    <row r="64" spans="1:7" ht="12.75">
      <c r="A64" s="89">
        <v>12</v>
      </c>
      <c r="B64" s="32"/>
      <c r="C64" s="32"/>
      <c r="D64" s="32"/>
      <c r="E64" s="32"/>
      <c r="F64" s="93"/>
      <c r="G64" s="80"/>
    </row>
    <row r="65" spans="1:7" ht="12.75">
      <c r="A65" s="89">
        <v>13</v>
      </c>
      <c r="B65" s="32"/>
      <c r="C65" s="32"/>
      <c r="D65" s="32"/>
      <c r="E65" s="32"/>
      <c r="F65" s="93"/>
      <c r="G65" s="80"/>
    </row>
    <row r="66" spans="1:7" ht="12.75">
      <c r="A66" s="89">
        <v>14</v>
      </c>
      <c r="B66" s="32"/>
      <c r="C66" s="32"/>
      <c r="D66" s="32"/>
      <c r="E66" s="32"/>
      <c r="F66" s="93"/>
      <c r="G66" s="80"/>
    </row>
    <row r="67" ht="13.5" thickBot="1"/>
    <row r="68" spans="1:7" ht="16.5" thickBot="1">
      <c r="A68" s="24" t="s">
        <v>35</v>
      </c>
      <c r="F68" s="22" t="e">
        <f>AVERAGE(F53:F62)</f>
        <v>#DIV/0!</v>
      </c>
      <c r="G68" s="72" t="s">
        <v>8</v>
      </c>
    </row>
    <row r="69" spans="1:7" ht="15.75">
      <c r="A69" s="76" t="s">
        <v>80</v>
      </c>
      <c r="F69" s="77" t="e">
        <f>STDEV(F53:F62)</f>
        <v>#DIV/0!</v>
      </c>
      <c r="G69" s="78" t="s">
        <v>8</v>
      </c>
    </row>
    <row r="70" spans="1:4" ht="12.75">
      <c r="A70" s="81" t="s">
        <v>97</v>
      </c>
      <c r="B70" s="81" t="s">
        <v>3</v>
      </c>
      <c r="C70" s="82" t="s">
        <v>98</v>
      </c>
      <c r="D70" s="81" t="s">
        <v>4</v>
      </c>
    </row>
    <row r="71" spans="1:4" ht="15.75">
      <c r="A71" s="47" t="s">
        <v>41</v>
      </c>
      <c r="B71" s="79" t="s">
        <v>45</v>
      </c>
      <c r="C71" s="48"/>
      <c r="D71" s="52" t="s">
        <v>5</v>
      </c>
    </row>
    <row r="72" spans="1:4" ht="15.75">
      <c r="A72" s="47" t="s">
        <v>42</v>
      </c>
      <c r="B72" s="51" t="s">
        <v>46</v>
      </c>
      <c r="C72" s="48"/>
      <c r="D72" s="52" t="s">
        <v>49</v>
      </c>
    </row>
    <row r="73" spans="1:4" ht="15.75">
      <c r="A73" s="43" t="s">
        <v>43</v>
      </c>
      <c r="B73" s="38" t="s">
        <v>47</v>
      </c>
      <c r="C73" s="39"/>
      <c r="D73" s="44" t="s">
        <v>5</v>
      </c>
    </row>
    <row r="74" spans="1:4" ht="15.75" customHeight="1" thickBot="1">
      <c r="A74" s="13" t="s">
        <v>44</v>
      </c>
      <c r="B74" s="14" t="s">
        <v>48</v>
      </c>
      <c r="C74" s="46"/>
      <c r="D74" s="31" t="s">
        <v>49</v>
      </c>
    </row>
    <row r="75" ht="12.75">
      <c r="B75" s="18"/>
    </row>
    <row r="76" spans="1:6" ht="13.5" thickBot="1">
      <c r="A76" s="95" t="s">
        <v>99</v>
      </c>
      <c r="F76" s="18"/>
    </row>
    <row r="77" ht="12.75">
      <c r="F77" s="18"/>
    </row>
    <row r="78" ht="12.75">
      <c r="F78" s="18"/>
    </row>
    <row r="79" ht="12.75">
      <c r="F79" s="18"/>
    </row>
    <row r="80" ht="12.75">
      <c r="F80" s="18"/>
    </row>
    <row r="81" ht="12.75">
      <c r="F81" s="18"/>
    </row>
    <row r="82" ht="12.75">
      <c r="F82" s="18"/>
    </row>
    <row r="83" ht="12.75">
      <c r="F83" s="18"/>
    </row>
    <row r="84" ht="12.75">
      <c r="F84" s="18"/>
    </row>
    <row r="85" ht="12.75">
      <c r="F85" s="18"/>
    </row>
    <row r="86" ht="12.75">
      <c r="F86" s="18"/>
    </row>
    <row r="87" ht="12.75">
      <c r="F87" s="18"/>
    </row>
    <row r="88" spans="1:6" ht="13.5" thickBot="1">
      <c r="A88" s="95" t="s">
        <v>115</v>
      </c>
      <c r="F88" s="18"/>
    </row>
    <row r="89" spans="1:6" ht="13.5" thickBot="1">
      <c r="A89" s="20" t="s">
        <v>97</v>
      </c>
      <c r="B89" s="75" t="s">
        <v>7</v>
      </c>
      <c r="C89" s="75" t="s">
        <v>4</v>
      </c>
      <c r="F89" s="18"/>
    </row>
    <row r="90" spans="1:6" ht="15" thickBot="1">
      <c r="A90" s="15" t="s">
        <v>56</v>
      </c>
      <c r="B90" s="22"/>
      <c r="C90" s="22" t="s">
        <v>5</v>
      </c>
      <c r="F90" s="18"/>
    </row>
    <row r="91" spans="1:6" ht="15" thickBot="1">
      <c r="A91" s="15" t="s">
        <v>57</v>
      </c>
      <c r="B91" s="22"/>
      <c r="C91" s="22" t="s">
        <v>27</v>
      </c>
      <c r="F91" s="18"/>
    </row>
    <row r="92" spans="1:6" ht="15" thickBot="1">
      <c r="A92" s="15" t="s">
        <v>58</v>
      </c>
      <c r="B92" s="22"/>
      <c r="C92" s="22" t="s">
        <v>5</v>
      </c>
      <c r="F92" s="18"/>
    </row>
    <row r="93" spans="1:3" ht="15" thickBot="1">
      <c r="A93" s="15" t="s">
        <v>60</v>
      </c>
      <c r="B93" s="22"/>
      <c r="C93" s="22" t="s">
        <v>27</v>
      </c>
    </row>
    <row r="96" ht="13.5" thickBot="1">
      <c r="A96" s="27" t="s">
        <v>100</v>
      </c>
    </row>
    <row r="97" ht="12.75">
      <c r="B97" s="23"/>
    </row>
    <row r="101" spans="3:4" ht="12.75">
      <c r="C101" s="23"/>
      <c r="D101" s="23"/>
    </row>
    <row r="102" spans="3:4" ht="12.75">
      <c r="C102" s="23"/>
      <c r="D102" s="23"/>
    </row>
    <row r="107" spans="1:2" ht="12.75">
      <c r="A107" s="100" t="s">
        <v>101</v>
      </c>
      <c r="B107" s="101"/>
    </row>
    <row r="108" spans="1:3" ht="13.5" thickBot="1">
      <c r="A108" s="20" t="s">
        <v>97</v>
      </c>
      <c r="B108" s="75" t="s">
        <v>7</v>
      </c>
      <c r="C108" s="75" t="s">
        <v>4</v>
      </c>
    </row>
    <row r="109" spans="1:3" ht="15" thickBot="1">
      <c r="A109" s="25" t="s">
        <v>50</v>
      </c>
      <c r="B109" s="53" t="e">
        <f>(2*C73^2*C72*C74*C71*(C42-C41))/(C71^2*C72-C73^2*C74)^2</f>
        <v>#DIV/0!</v>
      </c>
      <c r="C109" s="22" t="s">
        <v>28</v>
      </c>
    </row>
    <row r="110" spans="1:3" ht="15" thickBot="1">
      <c r="A110" s="25" t="s">
        <v>51</v>
      </c>
      <c r="B110" s="53" t="e">
        <f>(C73^2*C71^2*C74*(C42-C41))/(C71^2*C72-C73^2*C74)^2</f>
        <v>#DIV/0!</v>
      </c>
      <c r="C110" s="22" t="s">
        <v>29</v>
      </c>
    </row>
    <row r="111" spans="1:3" ht="15" thickBot="1">
      <c r="A111" s="25" t="s">
        <v>52</v>
      </c>
      <c r="B111" s="54" t="e">
        <f>(2*C71^2*C72*C74*C73*(C41-C42))/(C71^2*C72-C73^2*C74)^2</f>
        <v>#DIV/0!</v>
      </c>
      <c r="C111" s="22" t="s">
        <v>28</v>
      </c>
    </row>
    <row r="112" spans="1:3" ht="15" thickBot="1">
      <c r="A112" s="25" t="s">
        <v>53</v>
      </c>
      <c r="B112" s="53" t="e">
        <f>(C73^2*C71^2*C72*(C41-C42))/(C71^2*C72-C73^2*C74)^2</f>
        <v>#DIV/0!</v>
      </c>
      <c r="C112" s="22" t="s">
        <v>29</v>
      </c>
    </row>
    <row r="115" ht="15" thickBot="1">
      <c r="A115" s="7" t="s">
        <v>102</v>
      </c>
    </row>
    <row r="121" spans="2:3" ht="13.5" thickBot="1">
      <c r="B121" s="75" t="s">
        <v>7</v>
      </c>
      <c r="C121" s="75" t="s">
        <v>4</v>
      </c>
    </row>
    <row r="122" spans="1:3" ht="15" thickBot="1">
      <c r="A122" s="16" t="s">
        <v>59</v>
      </c>
      <c r="B122" s="53" t="e">
        <f>SQRT(B109^2*B90^2+B110^2*B91^2+B111^2*B92^2+B112^2*B93^2)</f>
        <v>#DIV/0!</v>
      </c>
      <c r="C122" s="22" t="s">
        <v>8</v>
      </c>
    </row>
    <row r="125" ht="13.5" thickBot="1">
      <c r="A125" s="95" t="s">
        <v>116</v>
      </c>
    </row>
    <row r="126" spans="1:4" ht="12.75">
      <c r="A126" s="98" t="s">
        <v>137</v>
      </c>
      <c r="B126" s="99"/>
      <c r="C126" s="99"/>
      <c r="D126" s="99"/>
    </row>
    <row r="131" spans="2:3" ht="13.5" thickBot="1">
      <c r="B131" s="75" t="s">
        <v>7</v>
      </c>
      <c r="C131" s="75" t="s">
        <v>4</v>
      </c>
    </row>
    <row r="132" spans="1:3" ht="15" thickBot="1">
      <c r="A132" s="20" t="s">
        <v>30</v>
      </c>
      <c r="B132" s="53" t="e">
        <f>F69</f>
        <v>#DIV/0!</v>
      </c>
      <c r="C132" s="22" t="s">
        <v>8</v>
      </c>
    </row>
    <row r="133" spans="1:3" ht="13.5" thickBot="1">
      <c r="A133" s="20" t="s">
        <v>31</v>
      </c>
      <c r="B133" s="22">
        <f>C43</f>
        <v>10</v>
      </c>
      <c r="C133" s="29" t="s">
        <v>18</v>
      </c>
    </row>
    <row r="134" spans="2:3" ht="13.5" thickBot="1">
      <c r="B134" s="49" t="s">
        <v>7</v>
      </c>
      <c r="C134" s="49" t="s">
        <v>4</v>
      </c>
    </row>
    <row r="135" spans="1:3" ht="15" thickBot="1">
      <c r="A135" s="15" t="s">
        <v>32</v>
      </c>
      <c r="B135" s="53" t="e">
        <f>C44*B132/SQRT(B133)</f>
        <v>#DIV/0!</v>
      </c>
      <c r="C135" s="22" t="s">
        <v>8</v>
      </c>
    </row>
    <row r="138" ht="13.5" thickBot="1">
      <c r="A138" s="95" t="s">
        <v>103</v>
      </c>
    </row>
    <row r="139" spans="2:4" ht="15" thickBot="1">
      <c r="B139" s="75" t="s">
        <v>7</v>
      </c>
      <c r="C139" s="75" t="s">
        <v>4</v>
      </c>
      <c r="D139" s="62" t="s">
        <v>63</v>
      </c>
    </row>
    <row r="140" spans="1:4" ht="15" thickBot="1">
      <c r="A140" s="16" t="s">
        <v>33</v>
      </c>
      <c r="B140" s="53" t="e">
        <f>B122</f>
        <v>#DIV/0!</v>
      </c>
      <c r="C140" s="22" t="s">
        <v>8</v>
      </c>
      <c r="D140" s="63" t="e">
        <f>(B140/B147)^2*100</f>
        <v>#DIV/0!</v>
      </c>
    </row>
    <row r="141" spans="1:4" ht="15" thickBot="1">
      <c r="A141" s="15" t="s">
        <v>32</v>
      </c>
      <c r="B141" s="61" t="e">
        <f>B135</f>
        <v>#DIV/0!</v>
      </c>
      <c r="C141" s="22" t="s">
        <v>8</v>
      </c>
      <c r="D141" s="63" t="e">
        <f>(B141/B147)^2*100</f>
        <v>#DIV/0!</v>
      </c>
    </row>
    <row r="142" spans="1:4" ht="12.75">
      <c r="A142" s="19"/>
      <c r="B142" s="23"/>
      <c r="C142" s="23"/>
      <c r="D142" s="23"/>
    </row>
    <row r="143" spans="1:4" ht="12.75">
      <c r="A143" s="19"/>
      <c r="B143" s="23"/>
      <c r="C143" s="23"/>
      <c r="D143" s="23"/>
    </row>
    <row r="144" spans="1:4" ht="12.75">
      <c r="A144" s="19"/>
      <c r="B144" s="23"/>
      <c r="C144" s="23"/>
      <c r="D144" s="23"/>
    </row>
    <row r="145" spans="1:4" ht="13.5" thickBot="1">
      <c r="A145" s="19"/>
      <c r="B145" s="23"/>
      <c r="C145" s="23"/>
      <c r="D145" s="23"/>
    </row>
    <row r="146" spans="1:3" ht="13.5" thickBot="1">
      <c r="A146" s="15" t="s">
        <v>11</v>
      </c>
      <c r="B146" s="75" t="s">
        <v>7</v>
      </c>
      <c r="C146" s="75" t="s">
        <v>4</v>
      </c>
    </row>
    <row r="147" spans="1:3" ht="15" thickBot="1">
      <c r="A147" s="16" t="s">
        <v>34</v>
      </c>
      <c r="B147" s="53" t="e">
        <f>SQRT(B140^2+B141^2)</f>
        <v>#DIV/0!</v>
      </c>
      <c r="C147" s="22" t="s">
        <v>8</v>
      </c>
    </row>
    <row r="173" ht="15.75" customHeight="1"/>
    <row r="174" ht="15.75" customHeight="1"/>
  </sheetData>
  <mergeCells count="4">
    <mergeCell ref="B16:D19"/>
    <mergeCell ref="B23:D26"/>
    <mergeCell ref="A1:D1"/>
    <mergeCell ref="A2:D2"/>
  </mergeCells>
  <printOptions/>
  <pageMargins left="1" right="0.5" top="0.5" bottom="0.5" header="0.5" footer="0.5"/>
  <pageSetup horizontalDpi="600" verticalDpi="600" orientation="portrait" r:id="rId15"/>
  <drawing r:id="rId14"/>
  <legacyDrawing r:id="rId13"/>
  <oleObjects>
    <oleObject progId="Word.Document.8" shapeId="29388" r:id="rId1"/>
    <oleObject progId="Word.Document.8" shapeId="47145" r:id="rId2"/>
    <oleObject progId="Word.Document.8" shapeId="228656" r:id="rId3"/>
    <oleObject progId="Word.Document.8" shapeId="229322" r:id="rId4"/>
    <oleObject progId="Word.Document.8" shapeId="229766" r:id="rId5"/>
    <oleObject progId="Word.Document.8" shapeId="288211" r:id="rId6"/>
    <oleObject progId="Word.Document.8" shapeId="288710" r:id="rId7"/>
    <oleObject progId="Word.Document.8" shapeId="289261" r:id="rId8"/>
    <oleObject progId="Word.Document.8" shapeId="290042" r:id="rId9"/>
    <oleObject progId="Word.Document.8" shapeId="652640" r:id="rId10"/>
    <oleObject progId="Word.Document.8" shapeId="831983" r:id="rId11"/>
    <oleObject progId="Word.Document.8" shapeId="847007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43">
      <selection activeCell="G77" sqref="G77"/>
    </sheetView>
  </sheetViews>
  <sheetFormatPr defaultColWidth="9.140625" defaultRowHeight="12.75"/>
  <cols>
    <col min="1" max="1" width="43.00390625" style="0" customWidth="1"/>
    <col min="2" max="2" width="13.57421875" style="0" customWidth="1"/>
    <col min="3" max="3" width="13.28125" style="0" customWidth="1"/>
    <col min="4" max="4" width="14.421875" style="0" customWidth="1"/>
    <col min="5" max="5" width="11.421875" style="0" customWidth="1"/>
    <col min="6" max="6" width="10.140625" style="0" customWidth="1"/>
  </cols>
  <sheetData>
    <row r="1" spans="1:4" ht="12.75">
      <c r="A1" s="151" t="s">
        <v>0</v>
      </c>
      <c r="B1" s="151"/>
      <c r="C1" s="151"/>
      <c r="D1" s="151"/>
    </row>
    <row r="2" spans="1:4" ht="12.75">
      <c r="A2" s="152" t="s">
        <v>139</v>
      </c>
      <c r="B2" s="153"/>
      <c r="C2" s="153"/>
      <c r="D2" s="153"/>
    </row>
    <row r="3" spans="1:2" ht="13.5" thickBot="1">
      <c r="A3" s="7" t="s">
        <v>15</v>
      </c>
      <c r="B3" s="28"/>
    </row>
    <row r="4" ht="12.75">
      <c r="A4" s="20"/>
    </row>
    <row r="5" ht="12.75">
      <c r="A5" s="129" t="s">
        <v>82</v>
      </c>
    </row>
    <row r="6" ht="12.75">
      <c r="A6" s="129" t="s">
        <v>16</v>
      </c>
    </row>
    <row r="7" ht="12.75">
      <c r="A7" s="129" t="s">
        <v>83</v>
      </c>
    </row>
    <row r="8" ht="12.75">
      <c r="A8" s="129" t="s">
        <v>93</v>
      </c>
    </row>
    <row r="9" ht="12.75">
      <c r="A9" s="129" t="s">
        <v>94</v>
      </c>
    </row>
    <row r="10" ht="12.75">
      <c r="A10" s="129" t="s">
        <v>84</v>
      </c>
    </row>
    <row r="11" ht="12.75">
      <c r="A11" s="130" t="s">
        <v>85</v>
      </c>
    </row>
    <row r="12" ht="12.75">
      <c r="A12" s="130" t="s">
        <v>86</v>
      </c>
    </row>
    <row r="13" ht="12.75">
      <c r="A13" s="130" t="s">
        <v>87</v>
      </c>
    </row>
    <row r="14" ht="12.75">
      <c r="A14" s="19"/>
    </row>
    <row r="15" spans="1:4" ht="13.5" thickBot="1">
      <c r="A15" s="94" t="s">
        <v>88</v>
      </c>
      <c r="B15" s="1"/>
      <c r="C15" s="1"/>
      <c r="D15" s="1"/>
    </row>
    <row r="16" spans="1:4" ht="12.75">
      <c r="A16" s="6" t="s">
        <v>2</v>
      </c>
      <c r="B16" s="133" t="s">
        <v>66</v>
      </c>
      <c r="C16" s="134"/>
      <c r="D16" s="135"/>
    </row>
    <row r="17" spans="1:4" ht="12.75">
      <c r="A17" s="6"/>
      <c r="B17" s="136"/>
      <c r="C17" s="137"/>
      <c r="D17" s="138"/>
    </row>
    <row r="18" spans="1:4" ht="12.75">
      <c r="A18" s="6"/>
      <c r="B18" s="136"/>
      <c r="C18" s="137"/>
      <c r="D18" s="138"/>
    </row>
    <row r="19" spans="2:4" ht="13.5" thickBot="1">
      <c r="B19" s="139"/>
      <c r="C19" s="140"/>
      <c r="D19" s="141"/>
    </row>
    <row r="20" spans="1:4" ht="13.5" thickBot="1">
      <c r="A20" s="1" t="s">
        <v>1</v>
      </c>
      <c r="B20" s="3" t="s">
        <v>89</v>
      </c>
      <c r="C20" s="4"/>
      <c r="D20" s="5"/>
    </row>
    <row r="21" spans="1:4" ht="13.5" thickBot="1">
      <c r="A21" s="1" t="s">
        <v>22</v>
      </c>
      <c r="B21" s="3" t="s">
        <v>23</v>
      </c>
      <c r="C21" s="4"/>
      <c r="D21" s="5"/>
    </row>
    <row r="22" spans="1:4" ht="13.5" thickBot="1">
      <c r="A22" s="1" t="s">
        <v>24</v>
      </c>
      <c r="B22" s="3" t="s">
        <v>90</v>
      </c>
      <c r="C22" s="4"/>
      <c r="D22" s="5"/>
    </row>
    <row r="23" spans="1:4" ht="12.75">
      <c r="A23" s="1" t="s">
        <v>12</v>
      </c>
      <c r="B23" s="142" t="s">
        <v>25</v>
      </c>
      <c r="C23" s="143"/>
      <c r="D23" s="144"/>
    </row>
    <row r="24" spans="1:4" ht="12.75">
      <c r="A24" s="2"/>
      <c r="B24" s="145"/>
      <c r="C24" s="146"/>
      <c r="D24" s="147"/>
    </row>
    <row r="25" spans="1:4" ht="12.75">
      <c r="A25" s="2"/>
      <c r="B25" s="145"/>
      <c r="C25" s="146"/>
      <c r="D25" s="147"/>
    </row>
    <row r="26" spans="1:4" ht="13.5" thickBot="1">
      <c r="A26" s="2"/>
      <c r="B26" s="148"/>
      <c r="C26" s="149"/>
      <c r="D26" s="150"/>
    </row>
    <row r="27" ht="13.5" thickBot="1">
      <c r="A27" s="95" t="s">
        <v>17</v>
      </c>
    </row>
    <row r="32" spans="1:3" ht="12.75">
      <c r="A32" s="125" t="s">
        <v>136</v>
      </c>
      <c r="B32" s="126"/>
      <c r="C32" s="102"/>
    </row>
    <row r="33" spans="1:5" ht="12.75">
      <c r="A33" s="105"/>
      <c r="B33" s="106"/>
      <c r="E33" s="107"/>
    </row>
    <row r="34" spans="1:5" ht="12.75">
      <c r="A34" s="19"/>
      <c r="B34" s="18"/>
      <c r="E34" s="18"/>
    </row>
    <row r="35" spans="1:5" ht="13.5" thickBot="1">
      <c r="A35" s="95" t="s">
        <v>120</v>
      </c>
      <c r="E35" s="18"/>
    </row>
    <row r="36" spans="1:5" ht="13.5" thickBot="1">
      <c r="A36" s="131" t="s">
        <v>121</v>
      </c>
      <c r="E36" s="18"/>
    </row>
    <row r="37" spans="1:5" ht="13.5" thickBot="1">
      <c r="A37" s="8" t="s">
        <v>97</v>
      </c>
      <c r="B37" s="9" t="s">
        <v>3</v>
      </c>
      <c r="C37" s="9" t="s">
        <v>7</v>
      </c>
      <c r="D37" s="10" t="s">
        <v>4</v>
      </c>
      <c r="E37" s="18"/>
    </row>
    <row r="38" spans="1:5" ht="12.75">
      <c r="A38" s="11" t="s">
        <v>36</v>
      </c>
      <c r="B38" s="12" t="s">
        <v>37</v>
      </c>
      <c r="C38" s="32"/>
      <c r="D38" s="30" t="s">
        <v>5</v>
      </c>
      <c r="E38" s="18"/>
    </row>
    <row r="39" spans="1:5" ht="13.5" thickBot="1">
      <c r="A39" s="13" t="s">
        <v>122</v>
      </c>
      <c r="B39" s="14" t="s">
        <v>6</v>
      </c>
      <c r="C39" s="46"/>
      <c r="D39" s="30" t="s">
        <v>10</v>
      </c>
      <c r="E39" s="18"/>
    </row>
    <row r="40" spans="1:5" ht="12.75">
      <c r="A40" s="35" t="s">
        <v>123</v>
      </c>
      <c r="B40" s="36" t="s">
        <v>20</v>
      </c>
      <c r="C40" s="55">
        <v>9.8031</v>
      </c>
      <c r="D40" s="37" t="s">
        <v>21</v>
      </c>
      <c r="E40" s="18"/>
    </row>
    <row r="41" spans="1:5" ht="15.75">
      <c r="A41" s="11" t="s">
        <v>54</v>
      </c>
      <c r="B41" s="12" t="s">
        <v>38</v>
      </c>
      <c r="C41" s="32">
        <v>2148</v>
      </c>
      <c r="D41" s="30" t="s">
        <v>8</v>
      </c>
      <c r="E41" s="18"/>
    </row>
    <row r="42" spans="1:5" ht="15.75">
      <c r="A42" s="11" t="s">
        <v>55</v>
      </c>
      <c r="B42" s="12" t="s">
        <v>39</v>
      </c>
      <c r="C42" s="56">
        <v>7991</v>
      </c>
      <c r="D42" s="30" t="s">
        <v>8</v>
      </c>
      <c r="E42" s="18"/>
    </row>
    <row r="43" ht="12.75">
      <c r="A43" s="18"/>
    </row>
    <row r="44" spans="1:3" ht="12.75">
      <c r="A44" s="127" t="s">
        <v>124</v>
      </c>
      <c r="B44" s="104"/>
      <c r="C44" s="108"/>
    </row>
    <row r="45" spans="1:3" ht="12.75">
      <c r="A45" s="123" t="s">
        <v>118</v>
      </c>
      <c r="B45" s="109"/>
      <c r="C45" s="108"/>
    </row>
    <row r="46" spans="1:3" ht="12.75">
      <c r="A46" s="124"/>
      <c r="B46" s="109"/>
      <c r="C46" s="108"/>
    </row>
    <row r="47" spans="1:7" ht="12.75">
      <c r="A47" s="39" t="s">
        <v>104</v>
      </c>
      <c r="B47" s="65" t="s">
        <v>105</v>
      </c>
      <c r="C47" s="65"/>
      <c r="D47" s="85"/>
      <c r="E47" s="85"/>
      <c r="F47" s="65" t="s">
        <v>106</v>
      </c>
      <c r="G47" s="65"/>
    </row>
    <row r="48" spans="1:7" ht="12.75">
      <c r="A48" s="39" t="s">
        <v>107</v>
      </c>
      <c r="B48" s="65" t="s">
        <v>108</v>
      </c>
      <c r="C48" s="65"/>
      <c r="D48" s="65" t="s">
        <v>109</v>
      </c>
      <c r="E48" s="65"/>
      <c r="F48" s="65"/>
      <c r="G48" s="65"/>
    </row>
    <row r="49" spans="1:7" ht="12.75">
      <c r="A49" s="65" t="s">
        <v>13</v>
      </c>
      <c r="B49" s="65" t="s">
        <v>110</v>
      </c>
      <c r="C49" s="65" t="s">
        <v>111</v>
      </c>
      <c r="D49" s="65" t="s">
        <v>112</v>
      </c>
      <c r="E49" s="65" t="s">
        <v>113</v>
      </c>
      <c r="F49" s="110" t="s">
        <v>67</v>
      </c>
      <c r="G49" s="111" t="s">
        <v>4</v>
      </c>
    </row>
    <row r="50" spans="1:7" ht="12.75">
      <c r="A50" s="83">
        <v>1</v>
      </c>
      <c r="B50" s="32"/>
      <c r="C50" s="32"/>
      <c r="D50" s="32"/>
      <c r="E50" s="32"/>
      <c r="F50" s="112"/>
      <c r="G50" s="80" t="s">
        <v>64</v>
      </c>
    </row>
    <row r="51" spans="1:7" ht="12.75">
      <c r="A51" s="83">
        <v>2</v>
      </c>
      <c r="B51" s="32"/>
      <c r="C51" s="32"/>
      <c r="D51" s="32"/>
      <c r="E51" s="32"/>
      <c r="F51" s="112"/>
      <c r="G51" s="80" t="s">
        <v>64</v>
      </c>
    </row>
    <row r="52" spans="1:7" ht="12.75">
      <c r="A52" s="83">
        <v>3</v>
      </c>
      <c r="B52" s="32"/>
      <c r="C52" s="32"/>
      <c r="D52" s="32"/>
      <c r="E52" s="32"/>
      <c r="F52" s="112"/>
      <c r="G52" s="80" t="s">
        <v>64</v>
      </c>
    </row>
    <row r="53" spans="1:7" ht="12.75">
      <c r="A53" s="83">
        <v>4</v>
      </c>
      <c r="B53" s="32"/>
      <c r="C53" s="32"/>
      <c r="D53" s="32"/>
      <c r="E53" s="32"/>
      <c r="F53" s="112"/>
      <c r="G53" s="80" t="s">
        <v>64</v>
      </c>
    </row>
    <row r="54" spans="1:7" ht="12.75">
      <c r="A54" s="83">
        <v>5</v>
      </c>
      <c r="B54" s="32"/>
      <c r="C54" s="32"/>
      <c r="D54" s="32"/>
      <c r="E54" s="32"/>
      <c r="F54" s="112"/>
      <c r="G54" s="80" t="s">
        <v>64</v>
      </c>
    </row>
    <row r="55" spans="1:7" ht="12.75">
      <c r="A55" s="83">
        <v>6</v>
      </c>
      <c r="B55" s="32"/>
      <c r="C55" s="32"/>
      <c r="D55" s="32"/>
      <c r="E55" s="32"/>
      <c r="F55" s="112"/>
      <c r="G55" s="80" t="s">
        <v>64</v>
      </c>
    </row>
    <row r="56" spans="1:7" ht="12.75">
      <c r="A56" s="83">
        <v>7</v>
      </c>
      <c r="B56" s="32"/>
      <c r="C56" s="32"/>
      <c r="D56" s="32"/>
      <c r="E56" s="32"/>
      <c r="F56" s="112"/>
      <c r="G56" s="80" t="s">
        <v>64</v>
      </c>
    </row>
    <row r="57" spans="1:7" ht="12.75">
      <c r="A57" s="83">
        <v>8</v>
      </c>
      <c r="B57" s="32"/>
      <c r="C57" s="32"/>
      <c r="D57" s="32"/>
      <c r="E57" s="32"/>
      <c r="F57" s="112"/>
      <c r="G57" s="80" t="s">
        <v>64</v>
      </c>
    </row>
    <row r="58" spans="1:7" ht="12.75">
      <c r="A58" s="83">
        <v>9</v>
      </c>
      <c r="B58" s="32"/>
      <c r="C58" s="32"/>
      <c r="D58" s="32"/>
      <c r="E58" s="32"/>
      <c r="F58" s="112"/>
      <c r="G58" s="80" t="s">
        <v>64</v>
      </c>
    </row>
    <row r="59" spans="1:7" ht="12.75">
      <c r="A59" s="83">
        <v>10</v>
      </c>
      <c r="B59" s="32"/>
      <c r="C59" s="32"/>
      <c r="D59" s="32"/>
      <c r="E59" s="32"/>
      <c r="F59" s="112"/>
      <c r="G59" s="80" t="s">
        <v>64</v>
      </c>
    </row>
    <row r="60" spans="1:7" ht="12.75">
      <c r="A60" s="83">
        <v>11</v>
      </c>
      <c r="B60" s="32"/>
      <c r="C60" s="32"/>
      <c r="D60" s="32"/>
      <c r="E60" s="32"/>
      <c r="F60" s="112"/>
      <c r="G60" s="80" t="s">
        <v>64</v>
      </c>
    </row>
    <row r="61" spans="1:7" ht="12.75">
      <c r="A61" s="83">
        <v>12</v>
      </c>
      <c r="B61" s="32"/>
      <c r="C61" s="32"/>
      <c r="D61" s="32"/>
      <c r="E61" s="32"/>
      <c r="F61" s="112"/>
      <c r="G61" s="80" t="s">
        <v>64</v>
      </c>
    </row>
    <row r="62" spans="1:7" ht="12.75">
      <c r="A62" s="83">
        <v>13</v>
      </c>
      <c r="B62" s="32"/>
      <c r="C62" s="32"/>
      <c r="D62" s="32"/>
      <c r="E62" s="32"/>
      <c r="F62" s="112"/>
      <c r="G62" s="80" t="s">
        <v>64</v>
      </c>
    </row>
    <row r="63" ht="13.5" thickBot="1">
      <c r="A63" s="113">
        <v>14</v>
      </c>
    </row>
    <row r="64" spans="1:7" ht="13.5" thickBot="1">
      <c r="A64" s="65" t="s">
        <v>68</v>
      </c>
      <c r="F64" s="22" t="e">
        <f>AVERAGE(F50:F59)</f>
        <v>#DIV/0!</v>
      </c>
      <c r="G64" s="72" t="s">
        <v>64</v>
      </c>
    </row>
    <row r="65" spans="1:7" ht="14.25">
      <c r="A65" s="65" t="s">
        <v>81</v>
      </c>
      <c r="F65" s="77" t="e">
        <f>STDEV(F50:F59)</f>
        <v>#DIV/0!</v>
      </c>
      <c r="G65" s="78" t="s">
        <v>64</v>
      </c>
    </row>
    <row r="66" spans="1:7" ht="12.75">
      <c r="A66" s="65"/>
      <c r="F66" s="121"/>
      <c r="G66" s="122"/>
    </row>
    <row r="67" spans="1:7" ht="13.5" thickBot="1">
      <c r="A67" s="81" t="s">
        <v>97</v>
      </c>
      <c r="B67" s="81" t="s">
        <v>3</v>
      </c>
      <c r="C67" s="82" t="s">
        <v>98</v>
      </c>
      <c r="D67" s="81" t="s">
        <v>4</v>
      </c>
      <c r="F67" s="121"/>
      <c r="G67" s="122"/>
    </row>
    <row r="68" spans="1:7" ht="15.75">
      <c r="A68" s="40" t="s">
        <v>41</v>
      </c>
      <c r="B68" s="41" t="s">
        <v>45</v>
      </c>
      <c r="C68" s="57"/>
      <c r="D68" s="42" t="s">
        <v>5</v>
      </c>
      <c r="F68" s="121"/>
      <c r="G68" s="122"/>
    </row>
    <row r="69" spans="1:7" ht="15.75">
      <c r="A69" s="47" t="s">
        <v>42</v>
      </c>
      <c r="B69" s="51" t="s">
        <v>46</v>
      </c>
      <c r="C69" s="48"/>
      <c r="D69" s="52" t="s">
        <v>49</v>
      </c>
      <c r="F69" s="121"/>
      <c r="G69" s="122"/>
    </row>
    <row r="70" spans="1:7" ht="15.75">
      <c r="A70" s="43" t="s">
        <v>141</v>
      </c>
      <c r="B70" s="38" t="s">
        <v>47</v>
      </c>
      <c r="C70" s="39"/>
      <c r="D70" s="44" t="s">
        <v>5</v>
      </c>
      <c r="F70" s="121"/>
      <c r="G70" s="122"/>
    </row>
    <row r="71" spans="1:7" ht="15.75">
      <c r="A71" s="11" t="s">
        <v>44</v>
      </c>
      <c r="B71" s="65" t="s">
        <v>48</v>
      </c>
      <c r="C71" s="66"/>
      <c r="D71" s="30" t="s">
        <v>49</v>
      </c>
      <c r="F71" s="121"/>
      <c r="G71" s="122"/>
    </row>
    <row r="72" spans="1:7" ht="16.5" thickBot="1">
      <c r="A72" s="67" t="s">
        <v>65</v>
      </c>
      <c r="B72" s="68" t="s">
        <v>69</v>
      </c>
      <c r="C72" s="69" t="e">
        <f>UA_Rho!F68</f>
        <v>#DIV/0!</v>
      </c>
      <c r="D72" s="70" t="s">
        <v>8</v>
      </c>
      <c r="F72" s="121"/>
      <c r="G72" s="122"/>
    </row>
    <row r="73" spans="2:7" ht="12.75">
      <c r="B73" s="18"/>
      <c r="F73" s="121"/>
      <c r="G73" s="121"/>
    </row>
    <row r="74" spans="1:6" ht="13.5" thickBot="1">
      <c r="A74" s="95" t="s">
        <v>125</v>
      </c>
      <c r="B74" s="102"/>
      <c r="F74" s="18"/>
    </row>
    <row r="75" ht="12.75">
      <c r="F75" s="18"/>
    </row>
    <row r="76" ht="12.75">
      <c r="F76" s="18"/>
    </row>
    <row r="77" ht="12.75">
      <c r="F77" s="18"/>
    </row>
    <row r="78" ht="12.75">
      <c r="F78" s="18"/>
    </row>
    <row r="79" ht="12.75">
      <c r="F79" s="18"/>
    </row>
    <row r="80" ht="12.75">
      <c r="F80" s="18"/>
    </row>
    <row r="81" ht="12.75">
      <c r="F81" s="18"/>
    </row>
    <row r="82" ht="12.75">
      <c r="F82" s="18"/>
    </row>
    <row r="83" ht="12.75">
      <c r="F83" s="18"/>
    </row>
    <row r="84" ht="12.75">
      <c r="F84" s="18"/>
    </row>
    <row r="85" spans="1:6" ht="12.75">
      <c r="A85" s="128" t="s">
        <v>114</v>
      </c>
      <c r="F85" s="18"/>
    </row>
    <row r="86" spans="1:6" ht="12.75">
      <c r="A86" s="81" t="s">
        <v>140</v>
      </c>
      <c r="B86" s="132" t="s">
        <v>7</v>
      </c>
      <c r="C86" s="132" t="s">
        <v>4</v>
      </c>
      <c r="F86" s="18"/>
    </row>
    <row r="87" spans="1:6" ht="16.5" thickBot="1">
      <c r="A87" s="114" t="s">
        <v>126</v>
      </c>
      <c r="B87" s="115"/>
      <c r="C87" s="116" t="s">
        <v>5</v>
      </c>
      <c r="F87" s="18"/>
    </row>
    <row r="88" spans="1:6" ht="16.5" thickBot="1">
      <c r="A88" s="117" t="s">
        <v>127</v>
      </c>
      <c r="B88" s="26"/>
      <c r="C88" s="22" t="s">
        <v>27</v>
      </c>
      <c r="F88" s="18"/>
    </row>
    <row r="89" spans="1:6" ht="16.5" thickBot="1">
      <c r="A89" s="117" t="s">
        <v>128</v>
      </c>
      <c r="B89" s="71" t="e">
        <f>UA_Rho!B122</f>
        <v>#DIV/0!</v>
      </c>
      <c r="C89" s="22" t="s">
        <v>8</v>
      </c>
      <c r="F89" s="18"/>
    </row>
    <row r="90" spans="1:3" ht="16.5" thickBot="1">
      <c r="A90" s="117" t="s">
        <v>129</v>
      </c>
      <c r="B90" s="26"/>
      <c r="C90" s="22" t="s">
        <v>5</v>
      </c>
    </row>
    <row r="92" ht="13.5" thickBot="1">
      <c r="A92" s="27" t="s">
        <v>130</v>
      </c>
    </row>
    <row r="93" ht="12.75">
      <c r="B93" s="23"/>
    </row>
    <row r="97" spans="3:4" ht="12.75">
      <c r="C97" s="23"/>
      <c r="D97" s="23"/>
    </row>
    <row r="98" spans="3:4" ht="12.75">
      <c r="C98" s="23"/>
      <c r="D98" s="23"/>
    </row>
    <row r="102" spans="1:2" ht="12.75">
      <c r="A102" s="100" t="s">
        <v>142</v>
      </c>
      <c r="B102" s="101"/>
    </row>
    <row r="103" spans="1:3" ht="12.75">
      <c r="A103" s="81" t="s">
        <v>131</v>
      </c>
      <c r="B103" s="132" t="s">
        <v>7</v>
      </c>
      <c r="C103" s="132" t="s">
        <v>4</v>
      </c>
    </row>
    <row r="104" spans="1:3" ht="15" thickBot="1">
      <c r="A104" s="118" t="s">
        <v>50</v>
      </c>
      <c r="B104" s="73" t="e">
        <f>(2*C68*C40*(C41/C72-1)*C69)/(18*C38)</f>
        <v>#DIV/0!</v>
      </c>
      <c r="C104" s="116" t="s">
        <v>76</v>
      </c>
    </row>
    <row r="105" spans="1:3" ht="15" thickBot="1">
      <c r="A105" s="25" t="s">
        <v>51</v>
      </c>
      <c r="B105" s="64" t="e">
        <f>(C68^2*C40*(C41/C72-1))/(18*C38)</f>
        <v>#DIV/0!</v>
      </c>
      <c r="C105" s="22" t="s">
        <v>77</v>
      </c>
    </row>
    <row r="106" spans="1:3" ht="15" thickBot="1">
      <c r="A106" s="25" t="s">
        <v>70</v>
      </c>
      <c r="B106" s="73" t="e">
        <f>(C68^2*C40*C41*C69)/(18*C38*C72^2)</f>
        <v>#DIV/0!</v>
      </c>
      <c r="C106" s="22" t="s">
        <v>78</v>
      </c>
    </row>
    <row r="107" spans="1:3" ht="15" thickBot="1">
      <c r="A107" s="25" t="s">
        <v>71</v>
      </c>
      <c r="B107" s="64" t="e">
        <f>(C68^2*C40*(C41/C72-1)*C69)/(18*(C38^2))</f>
        <v>#DIV/0!</v>
      </c>
      <c r="C107" s="22" t="s">
        <v>76</v>
      </c>
    </row>
    <row r="109" ht="16.5" thickBot="1">
      <c r="A109" s="7" t="s">
        <v>132</v>
      </c>
    </row>
    <row r="115" spans="2:3" ht="13.5" thickBot="1">
      <c r="B115" s="75" t="s">
        <v>7</v>
      </c>
      <c r="C115" s="75" t="s">
        <v>4</v>
      </c>
    </row>
    <row r="116" spans="1:3" ht="15" thickBot="1">
      <c r="A116" s="16" t="s">
        <v>72</v>
      </c>
      <c r="B116" s="64" t="e">
        <f>SQRT(B104^2*B87^2+B105^2*B88^2+B106^2*B89^2+B107^2*B90^2)</f>
        <v>#DIV/0!</v>
      </c>
      <c r="C116" s="22" t="s">
        <v>64</v>
      </c>
    </row>
    <row r="119" ht="13.5" thickBot="1">
      <c r="A119" s="95" t="s">
        <v>133</v>
      </c>
    </row>
    <row r="120" spans="1:4" ht="12.75">
      <c r="A120" s="100" t="s">
        <v>138</v>
      </c>
      <c r="B120" s="100"/>
      <c r="C120" s="100"/>
      <c r="D120" s="101"/>
    </row>
    <row r="124" spans="1:3" ht="12.75">
      <c r="A124" s="81" t="s">
        <v>134</v>
      </c>
      <c r="B124" s="132" t="s">
        <v>7</v>
      </c>
      <c r="C124" s="132" t="s">
        <v>4</v>
      </c>
    </row>
    <row r="125" spans="1:3" ht="15" thickBot="1">
      <c r="A125" s="20" t="s">
        <v>73</v>
      </c>
      <c r="B125" s="73" t="e">
        <f>F65</f>
        <v>#DIV/0!</v>
      </c>
      <c r="C125" s="116" t="s">
        <v>64</v>
      </c>
    </row>
    <row r="126" spans="1:3" ht="13.5" thickBot="1">
      <c r="A126" s="20" t="s">
        <v>31</v>
      </c>
      <c r="B126" s="22">
        <v>10</v>
      </c>
      <c r="C126" s="29" t="s">
        <v>18</v>
      </c>
    </row>
    <row r="127" spans="2:3" ht="13.5" thickBot="1">
      <c r="B127" s="49" t="s">
        <v>7</v>
      </c>
      <c r="C127" s="49" t="s">
        <v>4</v>
      </c>
    </row>
    <row r="128" spans="1:3" ht="15" thickBot="1">
      <c r="A128" s="15" t="s">
        <v>74</v>
      </c>
      <c r="B128" s="64" t="e">
        <f>2*B125/SQRT(B126)</f>
        <v>#DIV/0!</v>
      </c>
      <c r="C128" s="22" t="s">
        <v>64</v>
      </c>
    </row>
    <row r="131" ht="13.5" thickBot="1">
      <c r="A131" s="97" t="s">
        <v>103</v>
      </c>
    </row>
    <row r="132" spans="1:4" ht="15" thickBot="1">
      <c r="A132" s="81" t="s">
        <v>135</v>
      </c>
      <c r="B132" s="132" t="s">
        <v>7</v>
      </c>
      <c r="C132" s="132" t="s">
        <v>4</v>
      </c>
      <c r="D132" s="119" t="s">
        <v>79</v>
      </c>
    </row>
    <row r="133" spans="1:4" ht="15" thickBot="1">
      <c r="A133" s="120" t="s">
        <v>72</v>
      </c>
      <c r="B133" s="73" t="e">
        <f>B116</f>
        <v>#DIV/0!</v>
      </c>
      <c r="C133" s="116" t="s">
        <v>64</v>
      </c>
      <c r="D133" s="63" t="e">
        <f>(B133/B141)^2*100</f>
        <v>#DIV/0!</v>
      </c>
    </row>
    <row r="134" spans="1:4" ht="15" thickBot="1">
      <c r="A134" s="15" t="s">
        <v>74</v>
      </c>
      <c r="B134" s="74" t="e">
        <f>B128</f>
        <v>#DIV/0!</v>
      </c>
      <c r="C134" s="22" t="s">
        <v>64</v>
      </c>
      <c r="D134" s="63" t="e">
        <f>(B134/B141)^2*100</f>
        <v>#DIV/0!</v>
      </c>
    </row>
    <row r="135" spans="1:4" ht="12.75">
      <c r="A135" s="19"/>
      <c r="B135" s="23"/>
      <c r="C135" s="23"/>
      <c r="D135" s="23"/>
    </row>
    <row r="136" spans="1:4" ht="12.75">
      <c r="A136" s="19"/>
      <c r="B136" s="23"/>
      <c r="C136" s="23"/>
      <c r="D136" s="23"/>
    </row>
    <row r="137" spans="1:4" ht="12.75">
      <c r="A137" s="19"/>
      <c r="B137" s="23"/>
      <c r="C137" s="23"/>
      <c r="D137" s="23"/>
    </row>
    <row r="138" spans="1:4" ht="12.75">
      <c r="A138" s="19"/>
      <c r="B138" s="23"/>
      <c r="C138" s="23"/>
      <c r="D138" s="23"/>
    </row>
    <row r="139" spans="1:4" ht="13.5" thickBot="1">
      <c r="A139" s="19"/>
      <c r="B139" s="23"/>
      <c r="C139" s="23"/>
      <c r="D139" s="23"/>
    </row>
    <row r="140" spans="1:3" ht="13.5" thickBot="1">
      <c r="A140" s="15" t="s">
        <v>11</v>
      </c>
      <c r="B140" s="75" t="s">
        <v>7</v>
      </c>
      <c r="C140" s="75" t="s">
        <v>4</v>
      </c>
    </row>
    <row r="141" spans="1:3" ht="15" thickBot="1">
      <c r="A141" s="16" t="s">
        <v>75</v>
      </c>
      <c r="B141" s="64" t="e">
        <f>SQRT(B133^2+B134^2)</f>
        <v>#DIV/0!</v>
      </c>
      <c r="C141" s="22" t="s">
        <v>64</v>
      </c>
    </row>
  </sheetData>
  <mergeCells count="4">
    <mergeCell ref="A1:D1"/>
    <mergeCell ref="A2:D2"/>
    <mergeCell ref="B16:D19"/>
    <mergeCell ref="B23:D26"/>
  </mergeCells>
  <printOptions/>
  <pageMargins left="0.75" right="0.75" top="1" bottom="1" header="0.5" footer="0.5"/>
  <pageSetup orientation="portrait" paperSize="9"/>
  <drawing r:id="rId11"/>
  <legacyDrawing r:id="rId10"/>
  <oleObjects>
    <oleObject progId="Word.Document.8" shapeId="5411026" r:id="rId1"/>
    <oleObject progId="Word.Document.8" shapeId="5411027" r:id="rId2"/>
    <oleObject progId="Word.Document.8" shapeId="5411028" r:id="rId3"/>
    <oleObject progId="Word.Document.8" shapeId="5411029" r:id="rId4"/>
    <oleObject progId="Word.Document.8" shapeId="5411030" r:id="rId5"/>
    <oleObject progId="Word.Document.8" shapeId="5411031" r:id="rId6"/>
    <oleObject progId="Word.Document.8" shapeId="5411032" r:id="rId7"/>
    <oleObject progId="Word.Document.8" shapeId="5411033" r:id="rId8"/>
    <oleObject progId="Word.Document.8" shapeId="541103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irvine</dc:creator>
  <cp:keywords/>
  <dc:description/>
  <cp:lastModifiedBy>Marian Muste</cp:lastModifiedBy>
  <cp:lastPrinted>2002-05-03T22:26:14Z</cp:lastPrinted>
  <dcterms:created xsi:type="dcterms:W3CDTF">2001-02-19T20:24:57Z</dcterms:created>
  <dcterms:modified xsi:type="dcterms:W3CDTF">2004-02-12T00:59:59Z</dcterms:modified>
  <cp:category/>
  <cp:version/>
  <cp:contentType/>
  <cp:contentStatus/>
</cp:coreProperties>
</file>