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Data acquisition, reduction, UA" sheetId="1" r:id="rId1"/>
    <sheet name="Reference data" sheetId="2" r:id="rId2"/>
  </sheets>
  <definedNames/>
  <calcPr fullCalcOnLoad="1"/>
</workbook>
</file>

<file path=xl/sharedStrings.xml><?xml version="1.0" encoding="utf-8"?>
<sst xmlns="http://schemas.openxmlformats.org/spreadsheetml/2006/main" count="89" uniqueCount="78">
  <si>
    <t>SPREADSHEET FOR DATA ACQUISITION AND REDUCTION</t>
  </si>
  <si>
    <t xml:space="preserve">                              acting on an airfoil</t>
  </si>
  <si>
    <t>LAB3  -   Measurement of pressure distribution and forces</t>
  </si>
  <si>
    <t>Table of Contents</t>
  </si>
  <si>
    <t>1. Experimental Summary</t>
  </si>
  <si>
    <t>2. Data reduction equations</t>
  </si>
  <si>
    <t>3. Data Acquisition and Reduction</t>
  </si>
  <si>
    <t xml:space="preserve">    3.1  Input variables</t>
  </si>
  <si>
    <t xml:space="preserve">    3.2  Measured variables</t>
  </si>
  <si>
    <t>4. Uncertainty Analysis</t>
  </si>
  <si>
    <t xml:space="preserve">    4.1 Bias Limits</t>
  </si>
  <si>
    <t xml:space="preserve">    4.2 Precision Limits</t>
  </si>
  <si>
    <t xml:space="preserve">    4.3 Total Uncertainty</t>
  </si>
  <si>
    <t>1. Experiment summary</t>
  </si>
  <si>
    <t>Statement of Purpose:</t>
  </si>
  <si>
    <t>Facility:</t>
  </si>
  <si>
    <t>Test Design:</t>
  </si>
  <si>
    <t xml:space="preserve">Semester of tests performed:                              </t>
  </si>
  <si>
    <t>Spring 2004</t>
  </si>
  <si>
    <t>References:</t>
  </si>
  <si>
    <t>Vertical Wind Tunnel (WTA)</t>
  </si>
  <si>
    <t>Lab3 Handout: http://css.engineering.uiowa-</t>
  </si>
  <si>
    <t>2. Data Reduction Equations</t>
  </si>
  <si>
    <t>3. Data acquisition and reduction for multiple test UA approach</t>
  </si>
  <si>
    <t>3.1 Input variables</t>
  </si>
  <si>
    <t>deg C</t>
  </si>
  <si>
    <r>
      <t>kg/m</t>
    </r>
    <r>
      <rPr>
        <vertAlign val="superscript"/>
        <sz val="10"/>
        <rFont val="Arial"/>
        <family val="2"/>
      </rPr>
      <t>3</t>
    </r>
  </si>
  <si>
    <t>m/s</t>
  </si>
  <si>
    <t>Color code:</t>
  </si>
  <si>
    <t>Sections</t>
  </si>
  <si>
    <t>Comments</t>
  </si>
  <si>
    <t>Enter student data</t>
  </si>
  <si>
    <t>deg</t>
  </si>
  <si>
    <r>
      <t>T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 xml:space="preserve"> </t>
    </r>
  </si>
  <si>
    <t xml:space="preserve">AOA </t>
  </si>
  <si>
    <t>m2/s</t>
  </si>
  <si>
    <t>m</t>
  </si>
  <si>
    <t xml:space="preserve">             c </t>
  </si>
  <si>
    <t xml:space="preserve">            Re </t>
  </si>
  <si>
    <t xml:space="preserve">Average temperature </t>
  </si>
  <si>
    <t>Port</t>
  </si>
  <si>
    <t>V (Volt)</t>
  </si>
  <si>
    <t>x/c</t>
  </si>
  <si>
    <r>
      <t>p-p</t>
    </r>
    <r>
      <rPr>
        <b/>
        <vertAlign val="subscript"/>
        <sz val="10"/>
        <rFont val="Arial"/>
        <family val="2"/>
      </rPr>
      <t xml:space="preserve">inf </t>
    </r>
    <r>
      <rPr>
        <b/>
        <sz val="10"/>
        <rFont val="Arial"/>
        <family val="2"/>
      </rPr>
      <t>(Pa)</t>
    </r>
  </si>
  <si>
    <r>
      <t>C</t>
    </r>
    <r>
      <rPr>
        <b/>
        <vertAlign val="subscript"/>
        <sz val="10"/>
        <rFont val="Arial"/>
        <family val="2"/>
      </rPr>
      <t>p</t>
    </r>
  </si>
  <si>
    <r>
      <t>D</t>
    </r>
    <r>
      <rPr>
        <b/>
        <sz val="10"/>
        <rFont val="Arial"/>
        <family val="2"/>
      </rPr>
      <t>s</t>
    </r>
  </si>
  <si>
    <t>b</t>
  </si>
  <si>
    <t>q = b-a</t>
  </si>
  <si>
    <r>
      <t>L</t>
    </r>
    <r>
      <rPr>
        <b/>
        <vertAlign val="subscript"/>
        <sz val="10"/>
        <rFont val="Arial"/>
        <family val="2"/>
      </rPr>
      <t>i</t>
    </r>
  </si>
  <si>
    <t>L (Pa*m)</t>
  </si>
  <si>
    <t>or, (N/m)</t>
  </si>
  <si>
    <r>
      <t>C</t>
    </r>
    <r>
      <rPr>
        <b/>
        <vertAlign val="subscript"/>
        <sz val="10"/>
        <rFont val="Arial"/>
        <family val="2"/>
      </rPr>
      <t xml:space="preserve">L = </t>
    </r>
  </si>
  <si>
    <t>Cp</t>
  </si>
  <si>
    <t>Cl</t>
  </si>
  <si>
    <t>port num</t>
  </si>
  <si>
    <t>B^2</t>
  </si>
  <si>
    <t>P^2</t>
  </si>
  <si>
    <t>U</t>
  </si>
  <si>
    <t>Data Given</t>
  </si>
  <si>
    <t>Calculated/output data</t>
  </si>
  <si>
    <t>.edu/~fluids/Lab/EFDLab3.PDF, http://www.engineering.</t>
  </si>
  <si>
    <t>uiowa.edu/fluidslab/</t>
  </si>
  <si>
    <t xml:space="preserve">Estimates for total bias and precision limits based on </t>
  </si>
  <si>
    <t>previous experiments are provided in the following table</t>
  </si>
  <si>
    <t xml:space="preserve">The purpose of this spreadsheet is to facilitate data </t>
  </si>
  <si>
    <t xml:space="preserve">acquisition, reduction and uncertainty analysis </t>
  </si>
  <si>
    <t>3.2 Measured variables (Load cell data)</t>
  </si>
  <si>
    <t>Lift (pressure distribution)</t>
  </si>
  <si>
    <t>Lift (load cell)</t>
  </si>
  <si>
    <t>Newtons</t>
  </si>
  <si>
    <t>4. Uncertainty analysis</t>
  </si>
  <si>
    <t>Airfoil set in the test section of the wind tunnel</t>
  </si>
  <si>
    <t>AOA 0</t>
  </si>
  <si>
    <t>AOA 6</t>
  </si>
  <si>
    <t>AOA 13</t>
  </si>
  <si>
    <t>AOA 16</t>
  </si>
  <si>
    <t>X/C</t>
  </si>
  <si>
    <t>3.2.1 Measured variables (Pressure Distribution, Pressure and Lift Coefficients)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</si>
</sst>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8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11" fontId="1" fillId="0" borderId="14" xfId="0" applyNumberFormat="1" applyFont="1" applyBorder="1" applyAlignment="1">
      <alignment horizontal="center"/>
    </xf>
    <xf numFmtId="0" fontId="0" fillId="5" borderId="15" xfId="0" applyFill="1" applyBorder="1" applyAlignment="1">
      <alignment/>
    </xf>
    <xf numFmtId="11" fontId="0" fillId="6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6" borderId="9" xfId="0" applyFill="1" applyBorder="1" applyAlignment="1">
      <alignment horizontal="center"/>
    </xf>
    <xf numFmtId="11" fontId="1" fillId="6" borderId="11" xfId="0" applyNumberFormat="1" applyFont="1" applyFill="1" applyBorder="1" applyAlignment="1">
      <alignment horizontal="center"/>
    </xf>
    <xf numFmtId="11" fontId="1" fillId="0" borderId="0" xfId="0" applyNumberFormat="1" applyFont="1" applyAlignment="1">
      <alignment horizontal="center"/>
    </xf>
    <xf numFmtId="0" fontId="0" fillId="7" borderId="11" xfId="0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1" fontId="0" fillId="6" borderId="15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11" fontId="0" fillId="7" borderId="15" xfId="0" applyNumberFormat="1" applyFill="1" applyBorder="1" applyAlignment="1">
      <alignment horizontal="center"/>
    </xf>
    <xf numFmtId="11" fontId="1" fillId="8" borderId="11" xfId="0" applyNumberFormat="1" applyFont="1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7" fontId="0" fillId="7" borderId="11" xfId="0" applyNumberForma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  <xf numFmtId="11" fontId="0" fillId="5" borderId="11" xfId="0" applyNumberFormat="1" applyFill="1" applyBorder="1" applyAlignment="1">
      <alignment horizontal="center"/>
    </xf>
    <xf numFmtId="11" fontId="0" fillId="8" borderId="1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AOA = 6, Re = 143000</a:t>
            </a:r>
          </a:p>
        </c:rich>
      </c:tx>
      <c:layout>
        <c:manualLayout>
          <c:xMode val="factor"/>
          <c:yMode val="factor"/>
          <c:x val="-0.00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125"/>
          <c:w val="0.90925"/>
          <c:h val="0.71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data'!$C$3:$C$17</c:f>
              <c:numCache>
                <c:ptCount val="15"/>
                <c:pt idx="0">
                  <c:v>0.0202</c:v>
                </c:pt>
                <c:pt idx="1">
                  <c:v>1.2523</c:v>
                </c:pt>
                <c:pt idx="2">
                  <c:v>2.5703</c:v>
                </c:pt>
                <c:pt idx="3">
                  <c:v>4.8273</c:v>
                </c:pt>
                <c:pt idx="4">
                  <c:v>7.4302</c:v>
                </c:pt>
                <c:pt idx="5">
                  <c:v>9.6763</c:v>
                </c:pt>
                <c:pt idx="6">
                  <c:v>14.6412</c:v>
                </c:pt>
                <c:pt idx="7">
                  <c:v>19.6075</c:v>
                </c:pt>
                <c:pt idx="8">
                  <c:v>29.8966</c:v>
                </c:pt>
                <c:pt idx="9">
                  <c:v>40.0651</c:v>
                </c:pt>
                <c:pt idx="10">
                  <c:v>50.2367</c:v>
                </c:pt>
                <c:pt idx="11">
                  <c:v>60.1712</c:v>
                </c:pt>
                <c:pt idx="12">
                  <c:v>69.9879</c:v>
                </c:pt>
                <c:pt idx="13">
                  <c:v>80.3964</c:v>
                </c:pt>
                <c:pt idx="14">
                  <c:v>90.3313</c:v>
                </c:pt>
              </c:numCache>
            </c:numRef>
          </c:xVal>
          <c:yVal>
            <c:numRef>
              <c:f>'Reference data'!$D$3:$D$17</c:f>
              <c:numCache>
                <c:ptCount val="15"/>
                <c:pt idx="0">
                  <c:v>0.4881</c:v>
                </c:pt>
                <c:pt idx="1">
                  <c:v>-0.7447</c:v>
                </c:pt>
                <c:pt idx="2">
                  <c:v>-1.1574</c:v>
                </c:pt>
                <c:pt idx="3">
                  <c:v>-1.3717</c:v>
                </c:pt>
                <c:pt idx="4">
                  <c:v>-1.3547</c:v>
                </c:pt>
                <c:pt idx="5">
                  <c:v>-1.2938</c:v>
                </c:pt>
                <c:pt idx="6">
                  <c:v>-1.1554</c:v>
                </c:pt>
                <c:pt idx="7">
                  <c:v>-1.05</c:v>
                </c:pt>
                <c:pt idx="8">
                  <c:v>-0.8776</c:v>
                </c:pt>
                <c:pt idx="9">
                  <c:v>-0.6503</c:v>
                </c:pt>
                <c:pt idx="10">
                  <c:v>-0.5</c:v>
                </c:pt>
                <c:pt idx="11">
                  <c:v>-0.3387</c:v>
                </c:pt>
                <c:pt idx="12">
                  <c:v>-0.1939</c:v>
                </c:pt>
                <c:pt idx="13">
                  <c:v>-0.0491</c:v>
                </c:pt>
                <c:pt idx="14">
                  <c:v>0.1012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data'!$C$18:$C$30</c:f>
              <c:numCache>
                <c:ptCount val="13"/>
                <c:pt idx="0">
                  <c:v>1.3081</c:v>
                </c:pt>
                <c:pt idx="1">
                  <c:v>2.744</c:v>
                </c:pt>
                <c:pt idx="2">
                  <c:v>4.8796</c:v>
                </c:pt>
                <c:pt idx="3">
                  <c:v>7.4855</c:v>
                </c:pt>
                <c:pt idx="4">
                  <c:v>9.8543</c:v>
                </c:pt>
                <c:pt idx="5">
                  <c:v>19.6761</c:v>
                </c:pt>
                <c:pt idx="6">
                  <c:v>29.9721</c:v>
                </c:pt>
                <c:pt idx="7">
                  <c:v>40.2686</c:v>
                </c:pt>
                <c:pt idx="8">
                  <c:v>50.2095</c:v>
                </c:pt>
                <c:pt idx="9">
                  <c:v>60.151</c:v>
                </c:pt>
                <c:pt idx="10">
                  <c:v>70.0919</c:v>
                </c:pt>
                <c:pt idx="11">
                  <c:v>80.3873</c:v>
                </c:pt>
                <c:pt idx="12">
                  <c:v>90.3274</c:v>
                </c:pt>
              </c:numCache>
            </c:numRef>
          </c:xVal>
          <c:yVal>
            <c:numRef>
              <c:f>'Reference data'!$D$18:$D$30</c:f>
              <c:numCache>
                <c:ptCount val="13"/>
                <c:pt idx="0">
                  <c:v>0.8406</c:v>
                </c:pt>
                <c:pt idx="1">
                  <c:v>0.439</c:v>
                </c:pt>
                <c:pt idx="2">
                  <c:v>0.3017</c:v>
                </c:pt>
                <c:pt idx="3">
                  <c:v>0.2416</c:v>
                </c:pt>
                <c:pt idx="4">
                  <c:v>0.1925</c:v>
                </c:pt>
                <c:pt idx="5">
                  <c:v>0.2106</c:v>
                </c:pt>
                <c:pt idx="6">
                  <c:v>0.2068</c:v>
                </c:pt>
                <c:pt idx="7">
                  <c:v>0.192</c:v>
                </c:pt>
                <c:pt idx="8">
                  <c:v>0.1881</c:v>
                </c:pt>
                <c:pt idx="9">
                  <c:v>0.1732</c:v>
                </c:pt>
                <c:pt idx="10">
                  <c:v>0.1694</c:v>
                </c:pt>
                <c:pt idx="11">
                  <c:v>0.1821</c:v>
                </c:pt>
                <c:pt idx="12">
                  <c:v>0.2002</c:v>
                </c:pt>
              </c:numCache>
            </c:numRef>
          </c:yVal>
          <c:smooth val="1"/>
        </c:ser>
        <c:axId val="3123539"/>
        <c:axId val="28111852"/>
      </c:scatterChart>
      <c:valAx>
        <c:axId val="312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11852"/>
        <c:crosses val="autoZero"/>
        <c:crossBetween val="midCat"/>
        <c:dispUnits/>
      </c:valAx>
      <c:valAx>
        <c:axId val="2811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AOA = 13, Re = 143000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data'!$E$3:$E$17</c:f>
              <c:numCache>
                <c:ptCount val="15"/>
                <c:pt idx="0">
                  <c:v>0</c:v>
                </c:pt>
                <c:pt idx="1">
                  <c:v>1.4303</c:v>
                </c:pt>
                <c:pt idx="2">
                  <c:v>2.6222</c:v>
                </c:pt>
                <c:pt idx="3">
                  <c:v>5.006</c:v>
                </c:pt>
                <c:pt idx="4">
                  <c:v>7.7473</c:v>
                </c:pt>
                <c:pt idx="5">
                  <c:v>10.1311</c:v>
                </c:pt>
                <c:pt idx="6">
                  <c:v>14.8987</c:v>
                </c:pt>
                <c:pt idx="7">
                  <c:v>19.7855</c:v>
                </c:pt>
                <c:pt idx="8">
                  <c:v>30.0358</c:v>
                </c:pt>
                <c:pt idx="9">
                  <c:v>39.8093</c:v>
                </c:pt>
                <c:pt idx="10">
                  <c:v>50.0596</c:v>
                </c:pt>
                <c:pt idx="11">
                  <c:v>60.1907</c:v>
                </c:pt>
                <c:pt idx="12">
                  <c:v>70.2026</c:v>
                </c:pt>
                <c:pt idx="13">
                  <c:v>80.3337</c:v>
                </c:pt>
                <c:pt idx="14">
                  <c:v>90.1073</c:v>
                </c:pt>
              </c:numCache>
            </c:numRef>
          </c:xVal>
          <c:yVal>
            <c:numRef>
              <c:f>'Reference data'!$F$3:$F$17</c:f>
              <c:numCache>
                <c:ptCount val="15"/>
                <c:pt idx="0">
                  <c:v>-0.9265</c:v>
                </c:pt>
                <c:pt idx="1">
                  <c:v>-2.0957</c:v>
                </c:pt>
                <c:pt idx="2">
                  <c:v>-2.184</c:v>
                </c:pt>
                <c:pt idx="3">
                  <c:v>-2.0298</c:v>
                </c:pt>
                <c:pt idx="4">
                  <c:v>-1.802</c:v>
                </c:pt>
                <c:pt idx="5">
                  <c:v>-1.6405</c:v>
                </c:pt>
                <c:pt idx="6">
                  <c:v>-1.479</c:v>
                </c:pt>
                <c:pt idx="7">
                  <c:v>-1.4353</c:v>
                </c:pt>
                <c:pt idx="8">
                  <c:v>-0.7669</c:v>
                </c:pt>
                <c:pt idx="9">
                  <c:v>-0.6353</c:v>
                </c:pt>
                <c:pt idx="10">
                  <c:v>-0.4743</c:v>
                </c:pt>
                <c:pt idx="11">
                  <c:v>-0.2985</c:v>
                </c:pt>
                <c:pt idx="12">
                  <c:v>-0.1375</c:v>
                </c:pt>
                <c:pt idx="13">
                  <c:v>-0.0133</c:v>
                </c:pt>
                <c:pt idx="14">
                  <c:v>0.1257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data'!$E$18:$E$30</c:f>
              <c:numCache>
                <c:ptCount val="13"/>
                <c:pt idx="0">
                  <c:v>1.4303</c:v>
                </c:pt>
                <c:pt idx="1">
                  <c:v>2.6222</c:v>
                </c:pt>
                <c:pt idx="2">
                  <c:v>5.1251</c:v>
                </c:pt>
                <c:pt idx="3">
                  <c:v>7.6281</c:v>
                </c:pt>
                <c:pt idx="4">
                  <c:v>10.0119</c:v>
                </c:pt>
                <c:pt idx="5">
                  <c:v>19.7855</c:v>
                </c:pt>
                <c:pt idx="6">
                  <c:v>30.0358</c:v>
                </c:pt>
                <c:pt idx="7">
                  <c:v>39.9285</c:v>
                </c:pt>
                <c:pt idx="8">
                  <c:v>50.0596</c:v>
                </c:pt>
                <c:pt idx="9">
                  <c:v>60.0715</c:v>
                </c:pt>
                <c:pt idx="10">
                  <c:v>70.0834</c:v>
                </c:pt>
                <c:pt idx="11">
                  <c:v>80.3337</c:v>
                </c:pt>
                <c:pt idx="12">
                  <c:v>90.1073</c:v>
                </c:pt>
              </c:numCache>
            </c:numRef>
          </c:xVal>
          <c:yVal>
            <c:numRef>
              <c:f>'Reference data'!$F$18:$F$30</c:f>
              <c:numCache>
                <c:ptCount val="13"/>
                <c:pt idx="0">
                  <c:v>1.022</c:v>
                </c:pt>
                <c:pt idx="1">
                  <c:v>0.8601</c:v>
                </c:pt>
                <c:pt idx="2">
                  <c:v>0.6982</c:v>
                </c:pt>
                <c:pt idx="3">
                  <c:v>0.5656</c:v>
                </c:pt>
                <c:pt idx="4">
                  <c:v>0.4846</c:v>
                </c:pt>
                <c:pt idx="5">
                  <c:v>0.3956</c:v>
                </c:pt>
                <c:pt idx="6">
                  <c:v>0.3434</c:v>
                </c:pt>
                <c:pt idx="7">
                  <c:v>0.2985</c:v>
                </c:pt>
                <c:pt idx="8">
                  <c:v>0.2684</c:v>
                </c:pt>
                <c:pt idx="9">
                  <c:v>0.2309</c:v>
                </c:pt>
                <c:pt idx="10">
                  <c:v>0.2154</c:v>
                </c:pt>
                <c:pt idx="11">
                  <c:v>0.1926</c:v>
                </c:pt>
                <c:pt idx="12">
                  <c:v>0.1919</c:v>
                </c:pt>
              </c:numCache>
            </c:numRef>
          </c:yVal>
          <c:smooth val="1"/>
        </c:ser>
        <c:axId val="51680077"/>
        <c:axId val="62467510"/>
      </c:scatterChart>
      <c:val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67510"/>
        <c:crosses val="autoZero"/>
        <c:crossBetween val="midCat"/>
        <c:dispUnits/>
      </c:valAx>
      <c:valAx>
        <c:axId val="62467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80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AOA = 16, Re = 143000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data'!$G$3:$G$17</c:f>
              <c:numCache>
                <c:ptCount val="15"/>
                <c:pt idx="0">
                  <c:v>0.0208</c:v>
                </c:pt>
                <c:pt idx="1">
                  <c:v>1.3416</c:v>
                </c:pt>
                <c:pt idx="2">
                  <c:v>2.6458</c:v>
                </c:pt>
                <c:pt idx="3">
                  <c:v>5.0139</c:v>
                </c:pt>
                <c:pt idx="4">
                  <c:v>7.623</c:v>
                </c:pt>
                <c:pt idx="5">
                  <c:v>9.8768</c:v>
                </c:pt>
                <c:pt idx="6">
                  <c:v>14.8597</c:v>
                </c:pt>
                <c:pt idx="7">
                  <c:v>19.723</c:v>
                </c:pt>
                <c:pt idx="8">
                  <c:v>30.0433</c:v>
                </c:pt>
                <c:pt idx="9">
                  <c:v>40.0084</c:v>
                </c:pt>
                <c:pt idx="10">
                  <c:v>50.2098</c:v>
                </c:pt>
                <c:pt idx="11">
                  <c:v>60.0556</c:v>
                </c:pt>
                <c:pt idx="12">
                  <c:v>69.9016</c:v>
                </c:pt>
                <c:pt idx="13">
                  <c:v>80.1037</c:v>
                </c:pt>
                <c:pt idx="14">
                  <c:v>89.9489</c:v>
                </c:pt>
              </c:numCache>
            </c:numRef>
          </c:xVal>
          <c:yVal>
            <c:numRef>
              <c:f>'Reference data'!$H$3:$H$17</c:f>
              <c:numCache>
                <c:ptCount val="15"/>
                <c:pt idx="0">
                  <c:v>0.1252</c:v>
                </c:pt>
                <c:pt idx="1">
                  <c:v>-0.547</c:v>
                </c:pt>
                <c:pt idx="2">
                  <c:v>-0.5193</c:v>
                </c:pt>
                <c:pt idx="3">
                  <c:v>-0.3352</c:v>
                </c:pt>
                <c:pt idx="4">
                  <c:v>-0.3076</c:v>
                </c:pt>
                <c:pt idx="5">
                  <c:v>-0.3076</c:v>
                </c:pt>
                <c:pt idx="6">
                  <c:v>-0.3352</c:v>
                </c:pt>
                <c:pt idx="7">
                  <c:v>-0.326</c:v>
                </c:pt>
                <c:pt idx="8">
                  <c:v>-0.326</c:v>
                </c:pt>
                <c:pt idx="9">
                  <c:v>-0.3536</c:v>
                </c:pt>
                <c:pt idx="10">
                  <c:v>-0.3444</c:v>
                </c:pt>
                <c:pt idx="11">
                  <c:v>-0.3444</c:v>
                </c:pt>
                <c:pt idx="12">
                  <c:v>-0.3536</c:v>
                </c:pt>
                <c:pt idx="13">
                  <c:v>-0.372</c:v>
                </c:pt>
                <c:pt idx="14">
                  <c:v>-0.3444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'Reference data'!$G$18:$G$30</c:f>
              <c:numCache>
                <c:ptCount val="13"/>
                <c:pt idx="0">
                  <c:v>1.5419</c:v>
                </c:pt>
                <c:pt idx="1">
                  <c:v>2.615</c:v>
                </c:pt>
                <c:pt idx="2">
                  <c:v>4.9912</c:v>
                </c:pt>
                <c:pt idx="3">
                  <c:v>7.6031</c:v>
                </c:pt>
                <c:pt idx="4">
                  <c:v>9.8591</c:v>
                </c:pt>
                <c:pt idx="5">
                  <c:v>19.706</c:v>
                </c:pt>
                <c:pt idx="6">
                  <c:v>30.028</c:v>
                </c:pt>
                <c:pt idx="7">
                  <c:v>40.1124</c:v>
                </c:pt>
                <c:pt idx="8">
                  <c:v>50.1965</c:v>
                </c:pt>
                <c:pt idx="9">
                  <c:v>60.0443</c:v>
                </c:pt>
                <c:pt idx="10">
                  <c:v>69.8916</c:v>
                </c:pt>
                <c:pt idx="11">
                  <c:v>80.0945</c:v>
                </c:pt>
                <c:pt idx="12">
                  <c:v>90.0603</c:v>
                </c:pt>
              </c:numCache>
            </c:numRef>
          </c:xVal>
          <c:yVal>
            <c:numRef>
              <c:f>'Reference data'!$H$18:$H$30</c:f>
              <c:numCache>
                <c:ptCount val="13"/>
                <c:pt idx="0">
                  <c:v>1</c:v>
                </c:pt>
                <c:pt idx="1">
                  <c:v>0.779</c:v>
                </c:pt>
                <c:pt idx="2">
                  <c:v>0.6225</c:v>
                </c:pt>
                <c:pt idx="3">
                  <c:v>0.5304</c:v>
                </c:pt>
                <c:pt idx="4">
                  <c:v>0.4383</c:v>
                </c:pt>
                <c:pt idx="5">
                  <c:v>0.3923</c:v>
                </c:pt>
                <c:pt idx="6">
                  <c:v>0.3186</c:v>
                </c:pt>
                <c:pt idx="7">
                  <c:v>0.2634</c:v>
                </c:pt>
                <c:pt idx="8">
                  <c:v>0.2173</c:v>
                </c:pt>
                <c:pt idx="9">
                  <c:v>0.1344</c:v>
                </c:pt>
                <c:pt idx="10">
                  <c:v>0.07</c:v>
                </c:pt>
                <c:pt idx="11">
                  <c:v>0.0147</c:v>
                </c:pt>
                <c:pt idx="12">
                  <c:v>-0.0405</c:v>
                </c:pt>
              </c:numCache>
            </c:numRef>
          </c:yVal>
          <c:smooth val="1"/>
        </c:ser>
        <c:axId val="25336679"/>
        <c:axId val="26703520"/>
      </c:scatterChart>
      <c:valAx>
        <c:axId val="2533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X/C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3520"/>
        <c:crosses val="autoZero"/>
        <c:crossBetween val="midCat"/>
        <c:dispUnits/>
      </c:valAx>
      <c:valAx>
        <c:axId val="26703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6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47625</xdr:rowOff>
    </xdr:from>
    <xdr:to>
      <xdr:col>2</xdr:col>
      <xdr:colOff>476250</xdr:colOff>
      <xdr:row>32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19625"/>
          <a:ext cx="21240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116</xdr:row>
      <xdr:rowOff>152400</xdr:rowOff>
    </xdr:from>
    <xdr:to>
      <xdr:col>2</xdr:col>
      <xdr:colOff>438150</xdr:colOff>
      <xdr:row>119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97625"/>
          <a:ext cx="2105025" cy="4381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457200</xdr:colOff>
      <xdr:row>117</xdr:row>
      <xdr:rowOff>57150</xdr:rowOff>
    </xdr:from>
    <xdr:to>
      <xdr:col>4</xdr:col>
      <xdr:colOff>247650</xdr:colOff>
      <xdr:row>119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9164300"/>
          <a:ext cx="1162050" cy="2667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504825</xdr:colOff>
      <xdr:row>117</xdr:row>
      <xdr:rowOff>57150</xdr:rowOff>
    </xdr:from>
    <xdr:to>
      <xdr:col>6</xdr:col>
      <xdr:colOff>419100</xdr:colOff>
      <xdr:row>119</xdr:row>
      <xdr:rowOff>9525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19164300"/>
          <a:ext cx="1133475" cy="2762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2</xdr:col>
      <xdr:colOff>438150</xdr:colOff>
      <xdr:row>122</xdr:row>
      <xdr:rowOff>95250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592925"/>
          <a:ext cx="2124075" cy="4191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466725</xdr:colOff>
      <xdr:row>120</xdr:row>
      <xdr:rowOff>47625</xdr:rowOff>
    </xdr:from>
    <xdr:to>
      <xdr:col>4</xdr:col>
      <xdr:colOff>247650</xdr:colOff>
      <xdr:row>122</xdr:row>
      <xdr:rowOff>47625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" y="19640550"/>
          <a:ext cx="1152525" cy="3238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504825</xdr:colOff>
      <xdr:row>120</xdr:row>
      <xdr:rowOff>28575</xdr:rowOff>
    </xdr:from>
    <xdr:to>
      <xdr:col>6</xdr:col>
      <xdr:colOff>466725</xdr:colOff>
      <xdr:row>122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62350" y="19621500"/>
          <a:ext cx="1181100" cy="2952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105</xdr:row>
      <xdr:rowOff>19050</xdr:rowOff>
    </xdr:from>
    <xdr:to>
      <xdr:col>6</xdr:col>
      <xdr:colOff>133350</xdr:colOff>
      <xdr:row>116</xdr:row>
      <xdr:rowOff>123825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7183100"/>
          <a:ext cx="4410075" cy="1885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98</xdr:row>
      <xdr:rowOff>47625</xdr:rowOff>
    </xdr:from>
    <xdr:to>
      <xdr:col>2</xdr:col>
      <xdr:colOff>228600</xdr:colOff>
      <xdr:row>99</xdr:row>
      <xdr:rowOff>142875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6078200"/>
          <a:ext cx="1866900" cy="2571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0</xdr:row>
      <xdr:rowOff>95250</xdr:rowOff>
    </xdr:from>
    <xdr:to>
      <xdr:col>19</xdr:col>
      <xdr:colOff>390525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7296150" y="952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20</xdr:row>
      <xdr:rowOff>152400</xdr:rowOff>
    </xdr:from>
    <xdr:to>
      <xdr:col>17</xdr:col>
      <xdr:colOff>219075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5905500" y="339090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533400</xdr:colOff>
      <xdr:row>20</xdr:row>
      <xdr:rowOff>152400</xdr:rowOff>
    </xdr:from>
    <xdr:to>
      <xdr:col>25</xdr:col>
      <xdr:colOff>333375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0896600" y="3390900"/>
        <a:ext cx="4676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workbookViewId="0" topLeftCell="A140">
      <selection activeCell="M63" sqref="M63"/>
    </sheetView>
  </sheetViews>
  <sheetFormatPr defaultColWidth="9.140625" defaultRowHeight="12.75"/>
  <cols>
    <col min="1" max="1" width="16.140625" style="0" customWidth="1"/>
    <col min="4" max="4" width="11.421875" style="0" customWidth="1"/>
    <col min="7" max="7" width="11.00390625" style="0" bestFit="1" customWidth="1"/>
  </cols>
  <sheetData>
    <row r="1" ht="12.75">
      <c r="E1" s="1" t="s">
        <v>0</v>
      </c>
    </row>
    <row r="2" ht="12.75">
      <c r="E2" s="1" t="s">
        <v>2</v>
      </c>
    </row>
    <row r="3" ht="12.75">
      <c r="E3" s="1" t="s">
        <v>1</v>
      </c>
    </row>
    <row r="5" spans="1:8" ht="13.5" thickBot="1">
      <c r="A5" s="2" t="s">
        <v>3</v>
      </c>
      <c r="B5" s="3"/>
      <c r="C5" s="4"/>
      <c r="D5" s="4"/>
      <c r="H5" s="1" t="s">
        <v>28</v>
      </c>
    </row>
    <row r="6" spans="1:10" ht="12.75">
      <c r="A6" s="5"/>
      <c r="B6" s="4"/>
      <c r="C6" s="4"/>
      <c r="D6" s="4"/>
      <c r="H6" s="21"/>
      <c r="I6" s="1" t="s">
        <v>29</v>
      </c>
      <c r="J6" s="1"/>
    </row>
    <row r="7" spans="1:10" ht="12.75">
      <c r="A7" s="5" t="s">
        <v>4</v>
      </c>
      <c r="B7" s="4"/>
      <c r="C7" s="4"/>
      <c r="D7" s="4"/>
      <c r="H7" s="22"/>
      <c r="I7" s="1" t="s">
        <v>30</v>
      </c>
      <c r="J7" s="1"/>
    </row>
    <row r="8" spans="1:10" ht="12.75">
      <c r="A8" s="5" t="s">
        <v>5</v>
      </c>
      <c r="B8" s="4"/>
      <c r="C8" s="4"/>
      <c r="D8" s="4"/>
      <c r="H8" s="23"/>
      <c r="I8" s="1" t="s">
        <v>31</v>
      </c>
      <c r="J8" s="1"/>
    </row>
    <row r="9" spans="1:9" ht="12.75">
      <c r="A9" s="5" t="s">
        <v>6</v>
      </c>
      <c r="B9" s="4"/>
      <c r="C9" s="4"/>
      <c r="D9" s="4"/>
      <c r="H9" s="24"/>
      <c r="I9" s="1" t="s">
        <v>59</v>
      </c>
    </row>
    <row r="10" spans="1:9" ht="12.75">
      <c r="A10" s="5" t="s">
        <v>7</v>
      </c>
      <c r="B10" s="4"/>
      <c r="C10" s="4"/>
      <c r="D10" s="4"/>
      <c r="H10" s="41"/>
      <c r="I10" s="1" t="s">
        <v>58</v>
      </c>
    </row>
    <row r="11" spans="1:4" ht="12.75">
      <c r="A11" s="5" t="s">
        <v>8</v>
      </c>
      <c r="B11" s="4"/>
      <c r="C11" s="4"/>
      <c r="D11" s="4"/>
    </row>
    <row r="12" spans="1:4" ht="12.75">
      <c r="A12" s="5" t="s">
        <v>9</v>
      </c>
      <c r="B12" s="4"/>
      <c r="C12" s="4"/>
      <c r="D12" s="4"/>
    </row>
    <row r="13" spans="1:4" ht="12.75">
      <c r="A13" s="6" t="s">
        <v>10</v>
      </c>
      <c r="B13" s="4"/>
      <c r="C13" s="4"/>
      <c r="D13" s="4"/>
    </row>
    <row r="14" spans="1:4" ht="12.75">
      <c r="A14" s="6" t="s">
        <v>11</v>
      </c>
      <c r="B14" s="4"/>
      <c r="C14" s="4"/>
      <c r="D14" s="4"/>
    </row>
    <row r="15" spans="1:4" ht="12.75">
      <c r="A15" s="5" t="s">
        <v>12</v>
      </c>
      <c r="B15" s="4"/>
      <c r="C15" s="4"/>
      <c r="D15" s="4"/>
    </row>
    <row r="16" ht="12.75">
      <c r="A16" s="1"/>
    </row>
    <row r="17" spans="1:3" ht="13.5" thickBot="1">
      <c r="A17" s="5" t="s">
        <v>13</v>
      </c>
      <c r="B17" s="4"/>
      <c r="C17" s="4"/>
    </row>
    <row r="18" spans="1:10" ht="12.75">
      <c r="A18" s="5" t="s">
        <v>14</v>
      </c>
      <c r="B18" s="4"/>
      <c r="C18" s="4"/>
      <c r="F18" s="7" t="s">
        <v>64</v>
      </c>
      <c r="G18" s="8"/>
      <c r="H18" s="8"/>
      <c r="I18" s="8"/>
      <c r="J18" s="9"/>
    </row>
    <row r="19" spans="1:10" ht="12.75">
      <c r="A19" s="1"/>
      <c r="F19" s="10" t="s">
        <v>65</v>
      </c>
      <c r="G19" s="11"/>
      <c r="H19" s="11"/>
      <c r="I19" s="11"/>
      <c r="J19" s="12"/>
    </row>
    <row r="20" spans="1:10" ht="12.75">
      <c r="A20" s="1"/>
      <c r="F20" s="10"/>
      <c r="G20" s="11"/>
      <c r="H20" s="11"/>
      <c r="I20" s="11"/>
      <c r="J20" s="12"/>
    </row>
    <row r="21" spans="1:10" ht="12.75">
      <c r="A21" s="5" t="s">
        <v>15</v>
      </c>
      <c r="B21" s="4"/>
      <c r="C21" s="4"/>
      <c r="D21" s="4"/>
      <c r="F21" s="10" t="s">
        <v>20</v>
      </c>
      <c r="G21" s="11"/>
      <c r="H21" s="11"/>
      <c r="I21" s="11"/>
      <c r="J21" s="12"/>
    </row>
    <row r="22" spans="1:10" ht="12.75">
      <c r="A22" s="5" t="s">
        <v>16</v>
      </c>
      <c r="B22" s="4"/>
      <c r="C22" s="4"/>
      <c r="D22" s="4"/>
      <c r="F22" s="10" t="s">
        <v>71</v>
      </c>
      <c r="G22" s="11"/>
      <c r="H22" s="11"/>
      <c r="I22" s="11"/>
      <c r="J22" s="12"/>
    </row>
    <row r="23" spans="1:10" ht="12.75">
      <c r="A23" s="5" t="s">
        <v>17</v>
      </c>
      <c r="B23" s="4"/>
      <c r="C23" s="4"/>
      <c r="D23" s="4"/>
      <c r="F23" s="10" t="s">
        <v>18</v>
      </c>
      <c r="G23" s="11"/>
      <c r="H23" s="11"/>
      <c r="I23" s="11"/>
      <c r="J23" s="12"/>
    </row>
    <row r="24" spans="1:10" ht="12.75">
      <c r="A24" s="5" t="s">
        <v>19</v>
      </c>
      <c r="B24" s="4"/>
      <c r="C24" s="4"/>
      <c r="D24" s="4"/>
      <c r="F24" s="10" t="s">
        <v>21</v>
      </c>
      <c r="G24" s="11"/>
      <c r="H24" s="11"/>
      <c r="I24" s="11"/>
      <c r="J24" s="12"/>
    </row>
    <row r="25" spans="1:10" ht="12.75">
      <c r="A25" s="1"/>
      <c r="F25" s="10" t="s">
        <v>60</v>
      </c>
      <c r="G25" s="11"/>
      <c r="H25" s="11"/>
      <c r="I25" s="11"/>
      <c r="J25" s="12"/>
    </row>
    <row r="26" spans="6:10" ht="13.5" thickBot="1">
      <c r="F26" s="13" t="s">
        <v>61</v>
      </c>
      <c r="G26" s="14"/>
      <c r="H26" s="14"/>
      <c r="I26" s="14"/>
      <c r="J26" s="15"/>
    </row>
    <row r="27" spans="6:10" ht="12.75">
      <c r="F27" s="52"/>
      <c r="G27" s="52"/>
      <c r="H27" s="52"/>
      <c r="I27" s="52"/>
      <c r="J27" s="52"/>
    </row>
    <row r="28" spans="1:4" ht="13.5" thickBot="1">
      <c r="A28" s="2" t="s">
        <v>22</v>
      </c>
      <c r="B28" s="4"/>
      <c r="C28" s="4"/>
      <c r="D28" s="4"/>
    </row>
    <row r="42" spans="1:7" ht="12.75">
      <c r="A42" s="16" t="s">
        <v>23</v>
      </c>
      <c r="B42" s="17"/>
      <c r="C42" s="4"/>
      <c r="D42" s="4"/>
      <c r="E42" s="4"/>
      <c r="F42" s="4"/>
      <c r="G42" s="4"/>
    </row>
    <row r="43" spans="1:7" ht="12.75">
      <c r="A43" s="6" t="s">
        <v>24</v>
      </c>
      <c r="B43" s="18"/>
      <c r="C43" s="4"/>
      <c r="D43" s="4"/>
      <c r="E43" s="4"/>
      <c r="F43" s="4"/>
      <c r="G43" s="4"/>
    </row>
    <row r="45" spans="1:4" ht="12.75">
      <c r="A45" t="s">
        <v>39</v>
      </c>
      <c r="C45" s="25">
        <v>25.05</v>
      </c>
      <c r="D45" t="s">
        <v>25</v>
      </c>
    </row>
    <row r="47" spans="3:4" ht="14.25">
      <c r="C47" s="25">
        <v>1.194</v>
      </c>
      <c r="D47" t="s">
        <v>26</v>
      </c>
    </row>
    <row r="49" spans="3:4" ht="12.75">
      <c r="C49" s="23">
        <v>7.04</v>
      </c>
      <c r="D49" t="s">
        <v>27</v>
      </c>
    </row>
    <row r="51" spans="1:4" ht="12.75">
      <c r="A51" s="20" t="s">
        <v>37</v>
      </c>
      <c r="C51" s="41">
        <v>0.3048</v>
      </c>
      <c r="D51" t="s">
        <v>36</v>
      </c>
    </row>
    <row r="53" spans="3:4" ht="12.75">
      <c r="C53" s="25">
        <v>1.5488166666663426E-05</v>
      </c>
      <c r="D53" t="s">
        <v>35</v>
      </c>
    </row>
    <row r="55" spans="1:3" ht="12.75">
      <c r="A55" t="s">
        <v>38</v>
      </c>
      <c r="C55" s="24">
        <f>$C49*$C51/$C53</f>
        <v>138543.96367121884</v>
      </c>
    </row>
    <row r="57" spans="1:4" ht="12.75">
      <c r="A57" s="26" t="s">
        <v>34</v>
      </c>
      <c r="C57" s="23">
        <f>13</f>
        <v>13</v>
      </c>
      <c r="D57" t="s">
        <v>32</v>
      </c>
    </row>
    <row r="58" spans="1:4" ht="14.25">
      <c r="A58" s="19" t="s">
        <v>33</v>
      </c>
      <c r="C58" s="23">
        <v>25.05</v>
      </c>
      <c r="D58" t="s">
        <v>25</v>
      </c>
    </row>
    <row r="60" spans="1:3" ht="13.5" thickBot="1">
      <c r="A60" s="28" t="s">
        <v>77</v>
      </c>
      <c r="B60" s="4"/>
      <c r="C60" s="4"/>
    </row>
    <row r="62" spans="1:10" ht="14.25">
      <c r="A62" s="46" t="s">
        <v>40</v>
      </c>
      <c r="B62" s="46" t="s">
        <v>41</v>
      </c>
      <c r="C62" s="46" t="s">
        <v>42</v>
      </c>
      <c r="D62" s="46" t="s">
        <v>43</v>
      </c>
      <c r="E62" s="46" t="s">
        <v>44</v>
      </c>
      <c r="F62" s="47" t="s">
        <v>45</v>
      </c>
      <c r="G62" s="47" t="s">
        <v>46</v>
      </c>
      <c r="H62" s="47" t="s">
        <v>47</v>
      </c>
      <c r="I62" s="48" t="s">
        <v>48</v>
      </c>
      <c r="J62" s="19"/>
    </row>
    <row r="63" spans="1:10" ht="12.75">
      <c r="A63">
        <v>0</v>
      </c>
      <c r="B63" s="34">
        <v>-0.0234</v>
      </c>
      <c r="C63" s="43">
        <v>0</v>
      </c>
      <c r="D63" s="44">
        <f>B63*1000</f>
        <v>-23.400000000000002</v>
      </c>
      <c r="E63" s="45">
        <f>2*D63/(($C$47*$C$49^2))</f>
        <v>-0.7908538041446905</v>
      </c>
      <c r="F63" s="19"/>
      <c r="G63" s="19"/>
      <c r="H63" s="19"/>
      <c r="I63" s="19"/>
      <c r="J63" s="19"/>
    </row>
    <row r="64" spans="1:10" ht="12.75">
      <c r="A64">
        <v>1</v>
      </c>
      <c r="B64" s="23">
        <v>-0.0546</v>
      </c>
      <c r="C64" s="42">
        <v>1.25</v>
      </c>
      <c r="D64" s="35">
        <f aca="true" t="shared" si="0" ref="D64:D94">B64*1000</f>
        <v>-54.6</v>
      </c>
      <c r="E64" s="36">
        <f aca="true" t="shared" si="1" ref="E64:E94">2*D64/(($C$47*$C$49^2))</f>
        <v>-1.8453255430042776</v>
      </c>
      <c r="F64" s="42">
        <v>6</v>
      </c>
      <c r="G64" s="42">
        <v>160.7</v>
      </c>
      <c r="H64" s="38">
        <f>G64-$C$57</f>
        <v>147.7</v>
      </c>
      <c r="I64" s="35">
        <f>-0.5*(D64+D63)*F64*0.001*SIN(H64*3.14/180)</f>
        <v>0.1252968285543577</v>
      </c>
      <c r="J64" s="31"/>
    </row>
    <row r="65" spans="1:10" ht="12.75">
      <c r="A65">
        <v>2</v>
      </c>
      <c r="B65" s="23">
        <v>-0.0608</v>
      </c>
      <c r="C65" s="42">
        <v>2.5</v>
      </c>
      <c r="D65" s="35">
        <f t="shared" si="0"/>
        <v>-60.8</v>
      </c>
      <c r="E65" s="36">
        <f t="shared" si="1"/>
        <v>-2.0548680039315035</v>
      </c>
      <c r="F65" s="42">
        <v>6</v>
      </c>
      <c r="G65" s="42">
        <v>136.2</v>
      </c>
      <c r="H65" s="38">
        <f aca="true" t="shared" si="2" ref="H65:H93">G65-$C$57</f>
        <v>123.19999999999999</v>
      </c>
      <c r="I65" s="35">
        <f aca="true" t="shared" si="3" ref="I65:I92">-0.5*(D65+D64)*F65*0.001*SIN(H65*3.14/180)</f>
        <v>0.28989427624158676</v>
      </c>
      <c r="J65" s="31"/>
    </row>
    <row r="66" spans="1:10" ht="12.75">
      <c r="A66">
        <v>3</v>
      </c>
      <c r="B66" s="23">
        <v>-0.061</v>
      </c>
      <c r="C66" s="42">
        <v>5</v>
      </c>
      <c r="D66" s="35">
        <f t="shared" si="0"/>
        <v>-61</v>
      </c>
      <c r="E66" s="36">
        <f t="shared" si="1"/>
        <v>-2.061627438154962</v>
      </c>
      <c r="F66" s="42">
        <v>9</v>
      </c>
      <c r="G66" s="42">
        <v>115.8</v>
      </c>
      <c r="H66" s="38">
        <f t="shared" si="2"/>
        <v>102.8</v>
      </c>
      <c r="I66" s="35">
        <f t="shared" si="3"/>
        <v>0.53458959120891</v>
      </c>
      <c r="J66" s="31"/>
    </row>
    <row r="67" spans="1:10" ht="12.75">
      <c r="A67">
        <v>4</v>
      </c>
      <c r="B67" s="23">
        <v>-0.057</v>
      </c>
      <c r="C67" s="42">
        <v>7.5</v>
      </c>
      <c r="D67" s="35">
        <f t="shared" si="0"/>
        <v>-57</v>
      </c>
      <c r="E67" s="36">
        <f t="shared" si="1"/>
        <v>-1.9264387536857843</v>
      </c>
      <c r="F67" s="42">
        <v>9</v>
      </c>
      <c r="G67" s="42">
        <v>107.3</v>
      </c>
      <c r="H67" s="38">
        <f t="shared" si="2"/>
        <v>94.3</v>
      </c>
      <c r="I67" s="35">
        <f t="shared" si="3"/>
        <v>0.5295383410829969</v>
      </c>
      <c r="J67" s="31"/>
    </row>
    <row r="68" spans="1:10" ht="12.75">
      <c r="A68">
        <v>5</v>
      </c>
      <c r="B68" s="23">
        <v>-0.0524</v>
      </c>
      <c r="C68" s="42">
        <v>10</v>
      </c>
      <c r="D68" s="35">
        <f t="shared" si="0"/>
        <v>-52.400000000000006</v>
      </c>
      <c r="E68" s="36">
        <f t="shared" si="1"/>
        <v>-1.7709717665462301</v>
      </c>
      <c r="F68" s="42">
        <v>8</v>
      </c>
      <c r="G68" s="42">
        <v>102.6</v>
      </c>
      <c r="H68" s="38">
        <f t="shared" si="2"/>
        <v>89.6</v>
      </c>
      <c r="I68" s="35">
        <f t="shared" si="3"/>
        <v>0.4375867765162217</v>
      </c>
      <c r="J68" s="31"/>
    </row>
    <row r="69" spans="1:10" ht="12.75">
      <c r="A69">
        <v>6</v>
      </c>
      <c r="B69" s="23">
        <v>-0.0464</v>
      </c>
      <c r="C69" s="42">
        <v>15</v>
      </c>
      <c r="D69" s="35">
        <f t="shared" si="0"/>
        <v>-46.4</v>
      </c>
      <c r="E69" s="36">
        <f t="shared" si="1"/>
        <v>-1.568188739842463</v>
      </c>
      <c r="F69" s="42">
        <v>15.5</v>
      </c>
      <c r="G69" s="42">
        <v>100.1</v>
      </c>
      <c r="H69" s="38">
        <f t="shared" si="2"/>
        <v>87.1</v>
      </c>
      <c r="I69" s="35">
        <f t="shared" si="3"/>
        <v>0.7646893298102511</v>
      </c>
      <c r="J69" s="31"/>
    </row>
    <row r="70" spans="1:10" ht="12.75">
      <c r="A70">
        <v>7</v>
      </c>
      <c r="B70" s="23">
        <v>-0.0432</v>
      </c>
      <c r="C70" s="42">
        <v>20</v>
      </c>
      <c r="D70" s="35">
        <f t="shared" si="0"/>
        <v>-43.2</v>
      </c>
      <c r="E70" s="36">
        <f t="shared" si="1"/>
        <v>-1.4600377922671208</v>
      </c>
      <c r="F70" s="42">
        <v>15.5</v>
      </c>
      <c r="G70" s="42">
        <v>97.1</v>
      </c>
      <c r="H70" s="38">
        <f t="shared" si="2"/>
        <v>84.1</v>
      </c>
      <c r="I70" s="35">
        <f t="shared" si="3"/>
        <v>0.6906683301095039</v>
      </c>
      <c r="J70" s="31"/>
    </row>
    <row r="71" spans="1:10" ht="12.75">
      <c r="A71">
        <v>8</v>
      </c>
      <c r="B71" s="23">
        <v>-0.042</v>
      </c>
      <c r="C71" s="42">
        <v>30</v>
      </c>
      <c r="D71" s="35">
        <f t="shared" si="0"/>
        <v>-42</v>
      </c>
      <c r="E71" s="36">
        <f t="shared" si="1"/>
        <v>-1.4194811869263675</v>
      </c>
      <c r="F71" s="42">
        <v>30</v>
      </c>
      <c r="G71" s="42">
        <v>93.2</v>
      </c>
      <c r="H71" s="38">
        <f t="shared" si="2"/>
        <v>80.2</v>
      </c>
      <c r="I71" s="35">
        <f t="shared" si="3"/>
        <v>1.259196616109284</v>
      </c>
      <c r="J71" s="31"/>
    </row>
    <row r="72" spans="1:10" ht="12.75">
      <c r="A72">
        <v>9</v>
      </c>
      <c r="B72" s="23">
        <v>-0.0262</v>
      </c>
      <c r="C72" s="42">
        <v>40</v>
      </c>
      <c r="D72" s="35">
        <f t="shared" si="0"/>
        <v>-26.200000000000003</v>
      </c>
      <c r="E72" s="36">
        <f t="shared" si="1"/>
        <v>-0.8854858832731151</v>
      </c>
      <c r="F72" s="42">
        <v>30</v>
      </c>
      <c r="G72" s="42">
        <v>89.8</v>
      </c>
      <c r="H72" s="38">
        <f t="shared" si="2"/>
        <v>76.8</v>
      </c>
      <c r="I72" s="35">
        <f t="shared" si="3"/>
        <v>0.9958122469802038</v>
      </c>
      <c r="J72" s="31"/>
    </row>
    <row r="73" spans="1:10" ht="12.75">
      <c r="A73">
        <v>10</v>
      </c>
      <c r="B73" s="23">
        <v>-0.0242</v>
      </c>
      <c r="C73" s="42">
        <v>50</v>
      </c>
      <c r="D73" s="35">
        <f t="shared" si="0"/>
        <v>-24.2</v>
      </c>
      <c r="E73" s="36">
        <f t="shared" si="1"/>
        <v>-0.817891541038526</v>
      </c>
      <c r="F73" s="42">
        <v>30</v>
      </c>
      <c r="G73" s="42">
        <v>86.7</v>
      </c>
      <c r="H73" s="38">
        <f t="shared" si="2"/>
        <v>73.7</v>
      </c>
      <c r="I73" s="35">
        <f t="shared" si="3"/>
        <v>0.7254742805851532</v>
      </c>
      <c r="J73" s="31"/>
    </row>
    <row r="74" spans="1:10" ht="12.75">
      <c r="A74">
        <v>11</v>
      </c>
      <c r="B74" s="23">
        <v>-0.0196</v>
      </c>
      <c r="C74" s="42">
        <v>60</v>
      </c>
      <c r="D74" s="35">
        <f t="shared" si="0"/>
        <v>-19.599999999999998</v>
      </c>
      <c r="E74" s="36">
        <f t="shared" si="1"/>
        <v>-0.6624245538989714</v>
      </c>
      <c r="F74" s="42">
        <v>31.5</v>
      </c>
      <c r="G74" s="42">
        <v>83.9</v>
      </c>
      <c r="H74" s="38">
        <f t="shared" si="2"/>
        <v>70.9</v>
      </c>
      <c r="I74" s="35">
        <f t="shared" si="3"/>
        <v>0.6517312711223031</v>
      </c>
      <c r="J74" s="31"/>
    </row>
    <row r="75" spans="1:10" ht="12.75">
      <c r="A75">
        <v>12</v>
      </c>
      <c r="B75" s="23">
        <v>-0.0154</v>
      </c>
      <c r="C75" s="42">
        <v>70</v>
      </c>
      <c r="D75" s="35">
        <f t="shared" si="0"/>
        <v>-15.4</v>
      </c>
      <c r="E75" s="36">
        <f t="shared" si="1"/>
        <v>-0.5204764352063348</v>
      </c>
      <c r="F75" s="42">
        <v>31.5</v>
      </c>
      <c r="G75" s="42">
        <v>81.9</v>
      </c>
      <c r="H75" s="38">
        <f t="shared" si="2"/>
        <v>68.9</v>
      </c>
      <c r="I75" s="35">
        <f t="shared" si="3"/>
        <v>0.5141695600340733</v>
      </c>
      <c r="J75" s="31"/>
    </row>
    <row r="76" spans="1:10" ht="12.75">
      <c r="A76">
        <v>13</v>
      </c>
      <c r="B76" s="23">
        <v>-0.0118</v>
      </c>
      <c r="C76" s="42">
        <v>80</v>
      </c>
      <c r="D76" s="35">
        <f t="shared" si="0"/>
        <v>-11.799999999999999</v>
      </c>
      <c r="E76" s="36">
        <f t="shared" si="1"/>
        <v>-0.3988066191840746</v>
      </c>
      <c r="F76" s="42">
        <v>31.5</v>
      </c>
      <c r="G76" s="42">
        <v>81.1</v>
      </c>
      <c r="H76" s="38">
        <f t="shared" si="2"/>
        <v>68.1</v>
      </c>
      <c r="I76" s="35">
        <f t="shared" si="3"/>
        <v>0.39738869814968153</v>
      </c>
      <c r="J76" s="31"/>
    </row>
    <row r="77" spans="1:10" ht="12.75">
      <c r="A77">
        <v>14</v>
      </c>
      <c r="B77" s="23">
        <v>-0.0084</v>
      </c>
      <c r="C77" s="42">
        <v>90</v>
      </c>
      <c r="D77" s="35">
        <f t="shared" si="0"/>
        <v>-8.4</v>
      </c>
      <c r="E77" s="36">
        <f t="shared" si="1"/>
        <v>-0.28389623738527353</v>
      </c>
      <c r="F77" s="42">
        <v>31.5</v>
      </c>
      <c r="G77" s="42">
        <v>79.7</v>
      </c>
      <c r="H77" s="38">
        <f t="shared" si="2"/>
        <v>66.7</v>
      </c>
      <c r="I77" s="35">
        <f t="shared" si="3"/>
        <v>0.29212939711894653</v>
      </c>
      <c r="J77" s="31"/>
    </row>
    <row r="78" spans="1:10" ht="12.75">
      <c r="A78" s="19"/>
      <c r="B78" s="27"/>
      <c r="C78" s="42">
        <v>100</v>
      </c>
      <c r="D78" s="35">
        <f t="shared" si="0"/>
        <v>0</v>
      </c>
      <c r="E78" s="36">
        <f t="shared" si="1"/>
        <v>0</v>
      </c>
      <c r="F78" s="42">
        <v>30</v>
      </c>
      <c r="G78" s="42">
        <v>78.6</v>
      </c>
      <c r="H78" s="38">
        <f t="shared" si="2"/>
        <v>65.6</v>
      </c>
      <c r="I78" s="35">
        <f t="shared" si="3"/>
        <v>0.11471590968503283</v>
      </c>
      <c r="J78" s="31"/>
    </row>
    <row r="79" spans="1:10" ht="12.75">
      <c r="A79">
        <v>15</v>
      </c>
      <c r="B79" s="23">
        <v>-0.005</v>
      </c>
      <c r="C79" s="42">
        <v>90</v>
      </c>
      <c r="D79" s="35">
        <f t="shared" si="0"/>
        <v>-5</v>
      </c>
      <c r="E79" s="36">
        <f t="shared" si="1"/>
        <v>-0.1689858555864723</v>
      </c>
      <c r="F79" s="42">
        <v>29</v>
      </c>
      <c r="G79" s="42">
        <v>272.4</v>
      </c>
      <c r="H79" s="38">
        <f t="shared" si="2"/>
        <v>259.4</v>
      </c>
      <c r="I79" s="35">
        <f t="shared" si="3"/>
        <v>-0.07123201538784678</v>
      </c>
      <c r="J79" s="31"/>
    </row>
    <row r="80" spans="1:10" ht="12.75">
      <c r="A80">
        <v>16</v>
      </c>
      <c r="B80" s="23">
        <v>-0.0042</v>
      </c>
      <c r="C80" s="42">
        <v>80</v>
      </c>
      <c r="D80" s="35">
        <f t="shared" si="0"/>
        <v>-4.2</v>
      </c>
      <c r="E80" s="36">
        <f t="shared" si="1"/>
        <v>-0.14194811869263677</v>
      </c>
      <c r="F80" s="42">
        <v>31</v>
      </c>
      <c r="G80" s="42">
        <v>272.4</v>
      </c>
      <c r="H80" s="38">
        <f t="shared" si="2"/>
        <v>259.4</v>
      </c>
      <c r="I80" s="35">
        <f t="shared" si="3"/>
        <v>-0.14010600543871657</v>
      </c>
      <c r="J80" s="31"/>
    </row>
    <row r="81" spans="1:10" ht="12.75">
      <c r="A81">
        <v>17</v>
      </c>
      <c r="B81" s="23">
        <v>-0.0044</v>
      </c>
      <c r="C81" s="42">
        <v>70</v>
      </c>
      <c r="D81" s="35">
        <f t="shared" si="0"/>
        <v>-4.4</v>
      </c>
      <c r="E81" s="36">
        <f t="shared" si="1"/>
        <v>-0.14870755291609566</v>
      </c>
      <c r="F81" s="42">
        <v>31</v>
      </c>
      <c r="G81" s="42">
        <v>272.4</v>
      </c>
      <c r="H81" s="38">
        <f t="shared" si="2"/>
        <v>259.4</v>
      </c>
      <c r="I81" s="35">
        <f t="shared" si="3"/>
        <v>-0.1309686572579307</v>
      </c>
      <c r="J81" s="31"/>
    </row>
    <row r="82" spans="1:10" ht="12.75">
      <c r="A82">
        <v>18</v>
      </c>
      <c r="B82" s="23">
        <v>-0.004</v>
      </c>
      <c r="C82" s="42">
        <v>60</v>
      </c>
      <c r="D82" s="35">
        <f t="shared" si="0"/>
        <v>-4</v>
      </c>
      <c r="E82" s="36">
        <f t="shared" si="1"/>
        <v>-0.13518868446917787</v>
      </c>
      <c r="F82" s="42">
        <v>31</v>
      </c>
      <c r="G82" s="42">
        <v>272.4</v>
      </c>
      <c r="H82" s="38">
        <f t="shared" si="2"/>
        <v>259.4</v>
      </c>
      <c r="I82" s="35">
        <f t="shared" si="3"/>
        <v>-0.1279228745310021</v>
      </c>
      <c r="J82" s="31"/>
    </row>
    <row r="83" spans="1:10" ht="12.75">
      <c r="A83">
        <v>19</v>
      </c>
      <c r="B83" s="23">
        <v>-0.0034</v>
      </c>
      <c r="C83" s="42">
        <v>50</v>
      </c>
      <c r="D83" s="35">
        <f t="shared" si="0"/>
        <v>-3.4</v>
      </c>
      <c r="E83" s="36">
        <f t="shared" si="1"/>
        <v>-0.11491038179880117</v>
      </c>
      <c r="F83" s="42">
        <v>31</v>
      </c>
      <c r="G83" s="42">
        <v>272.4</v>
      </c>
      <c r="H83" s="38">
        <f t="shared" si="2"/>
        <v>259.4</v>
      </c>
      <c r="I83" s="35">
        <f t="shared" si="3"/>
        <v>-0.11269396089635898</v>
      </c>
      <c r="J83" s="31"/>
    </row>
    <row r="84" spans="1:10" ht="12.75">
      <c r="A84">
        <v>20</v>
      </c>
      <c r="B84" s="23">
        <v>-0.002</v>
      </c>
      <c r="C84" s="42">
        <v>40</v>
      </c>
      <c r="D84" s="35">
        <f t="shared" si="0"/>
        <v>-2</v>
      </c>
      <c r="E84" s="36">
        <f t="shared" si="1"/>
        <v>-0.06759434223458893</v>
      </c>
      <c r="F84" s="42">
        <v>30</v>
      </c>
      <c r="G84" s="42">
        <v>272.4</v>
      </c>
      <c r="H84" s="38">
        <f t="shared" si="2"/>
        <v>259.4</v>
      </c>
      <c r="I84" s="35">
        <f t="shared" si="3"/>
        <v>-0.07958335512297364</v>
      </c>
      <c r="J84" s="31"/>
    </row>
    <row r="85" spans="1:10" ht="12.75">
      <c r="A85">
        <v>21</v>
      </c>
      <c r="B85" s="23">
        <v>-0.0004</v>
      </c>
      <c r="C85" s="42">
        <v>30</v>
      </c>
      <c r="D85" s="35">
        <f t="shared" si="0"/>
        <v>-0.4</v>
      </c>
      <c r="E85" s="36">
        <f t="shared" si="1"/>
        <v>-0.013518868446917786</v>
      </c>
      <c r="F85" s="42">
        <v>30</v>
      </c>
      <c r="G85" s="42">
        <v>272.4</v>
      </c>
      <c r="H85" s="38">
        <f t="shared" si="2"/>
        <v>259.4</v>
      </c>
      <c r="I85" s="35">
        <f t="shared" si="3"/>
        <v>-0.035370380054654954</v>
      </c>
      <c r="J85" s="31"/>
    </row>
    <row r="86" spans="1:10" ht="12.75">
      <c r="A86">
        <v>22</v>
      </c>
      <c r="B86" s="23">
        <v>0.0014</v>
      </c>
      <c r="C86" s="42">
        <v>20</v>
      </c>
      <c r="D86" s="35">
        <f t="shared" si="0"/>
        <v>1.4</v>
      </c>
      <c r="E86" s="36">
        <f t="shared" si="1"/>
        <v>0.047316039564212244</v>
      </c>
      <c r="F86" s="42">
        <v>30</v>
      </c>
      <c r="G86" s="42">
        <v>272.4</v>
      </c>
      <c r="H86" s="38">
        <f t="shared" si="2"/>
        <v>259.4</v>
      </c>
      <c r="I86" s="35">
        <f t="shared" si="3"/>
        <v>0.014737658356106229</v>
      </c>
      <c r="J86" s="31"/>
    </row>
    <row r="87" spans="1:10" ht="12.75">
      <c r="A87">
        <v>23</v>
      </c>
      <c r="B87" s="23">
        <v>0.0014</v>
      </c>
      <c r="C87" s="42">
        <v>15</v>
      </c>
      <c r="D87" s="35">
        <f t="shared" si="0"/>
        <v>1.4</v>
      </c>
      <c r="E87" s="36">
        <f t="shared" si="1"/>
        <v>0.047316039564212244</v>
      </c>
      <c r="F87" s="42">
        <v>15.5</v>
      </c>
      <c r="G87" s="42">
        <v>272.4</v>
      </c>
      <c r="H87" s="38">
        <f t="shared" si="2"/>
        <v>259.4</v>
      </c>
      <c r="I87" s="35">
        <f t="shared" si="3"/>
        <v>0.021320479088500346</v>
      </c>
      <c r="J87" s="31"/>
    </row>
    <row r="88" spans="1:10" ht="12.75">
      <c r="A88">
        <v>24</v>
      </c>
      <c r="B88" s="23">
        <v>0.003</v>
      </c>
      <c r="C88" s="42">
        <v>10</v>
      </c>
      <c r="D88" s="35">
        <f t="shared" si="0"/>
        <v>3</v>
      </c>
      <c r="E88" s="36">
        <f t="shared" si="1"/>
        <v>0.10139151335188339</v>
      </c>
      <c r="F88" s="42">
        <v>15.5</v>
      </c>
      <c r="G88" s="42">
        <v>272.4</v>
      </c>
      <c r="H88" s="38">
        <f t="shared" si="2"/>
        <v>259.4</v>
      </c>
      <c r="I88" s="35">
        <f t="shared" si="3"/>
        <v>0.033503609996214836</v>
      </c>
      <c r="J88" s="31"/>
    </row>
    <row r="89" spans="1:10" ht="12.75">
      <c r="A89">
        <v>25</v>
      </c>
      <c r="B89" s="23">
        <v>0.0046</v>
      </c>
      <c r="C89" s="42">
        <v>7.5</v>
      </c>
      <c r="D89" s="35">
        <f t="shared" si="0"/>
        <v>4.6</v>
      </c>
      <c r="E89" s="36">
        <f t="shared" si="1"/>
        <v>0.1554669871395545</v>
      </c>
      <c r="F89" s="42">
        <v>7.5</v>
      </c>
      <c r="G89" s="42">
        <v>272.4</v>
      </c>
      <c r="H89" s="38">
        <f t="shared" si="2"/>
        <v>259.4</v>
      </c>
      <c r="I89" s="35">
        <f t="shared" si="3"/>
        <v>0.02800155087660184</v>
      </c>
      <c r="J89" s="31"/>
    </row>
    <row r="90" spans="1:10" ht="12.75">
      <c r="A90">
        <v>26</v>
      </c>
      <c r="B90" s="23">
        <v>0.0086</v>
      </c>
      <c r="C90" s="42">
        <v>5</v>
      </c>
      <c r="D90" s="35">
        <f t="shared" si="0"/>
        <v>8.6</v>
      </c>
      <c r="E90" s="36">
        <f t="shared" si="1"/>
        <v>0.29065567160873235</v>
      </c>
      <c r="F90" s="42">
        <v>9</v>
      </c>
      <c r="G90" s="42">
        <v>265.5</v>
      </c>
      <c r="H90" s="38">
        <f t="shared" si="2"/>
        <v>252.5</v>
      </c>
      <c r="I90" s="35">
        <f t="shared" si="3"/>
        <v>0.056610739501720866</v>
      </c>
      <c r="J90" s="31"/>
    </row>
    <row r="91" spans="1:10" ht="12.75">
      <c r="A91">
        <v>27</v>
      </c>
      <c r="B91" s="23">
        <v>0.0134</v>
      </c>
      <c r="C91" s="42">
        <v>2.5</v>
      </c>
      <c r="D91" s="35">
        <f t="shared" si="0"/>
        <v>13.4</v>
      </c>
      <c r="E91" s="36">
        <f t="shared" si="1"/>
        <v>0.4528820929717458</v>
      </c>
      <c r="F91" s="42">
        <v>6</v>
      </c>
      <c r="G91" s="42">
        <v>253.4</v>
      </c>
      <c r="H91" s="38">
        <f t="shared" si="2"/>
        <v>240.4</v>
      </c>
      <c r="I91" s="35">
        <f t="shared" si="3"/>
        <v>0.057317192509168335</v>
      </c>
      <c r="J91" s="31"/>
    </row>
    <row r="92" spans="1:10" ht="12.75">
      <c r="A92">
        <v>28</v>
      </c>
      <c r="B92" s="23">
        <v>0.0194</v>
      </c>
      <c r="C92" s="42">
        <v>1.25</v>
      </c>
      <c r="D92" s="35">
        <f t="shared" si="0"/>
        <v>19.400000000000002</v>
      </c>
      <c r="E92" s="36">
        <f t="shared" si="1"/>
        <v>0.6556651196755127</v>
      </c>
      <c r="F92" s="42">
        <v>4.5</v>
      </c>
      <c r="G92" s="42">
        <v>241</v>
      </c>
      <c r="H92" s="38">
        <f t="shared" si="2"/>
        <v>228</v>
      </c>
      <c r="I92" s="35">
        <f t="shared" si="3"/>
        <v>0.054744355580924275</v>
      </c>
      <c r="J92" s="31"/>
    </row>
    <row r="93" spans="1:10" ht="13.5" thickBot="1">
      <c r="A93" s="19"/>
      <c r="B93" s="23"/>
      <c r="C93" s="42">
        <v>0</v>
      </c>
      <c r="D93" s="35">
        <f t="shared" si="0"/>
        <v>0</v>
      </c>
      <c r="E93" s="36">
        <f>2*D93/(($C$47*$C$49^2))</f>
        <v>0</v>
      </c>
      <c r="F93" s="42">
        <v>8</v>
      </c>
      <c r="G93" s="42">
        <v>209</v>
      </c>
      <c r="H93" s="38">
        <f t="shared" si="2"/>
        <v>196</v>
      </c>
      <c r="I93" s="35">
        <f>0.5*(D93+D92)*F93*0.001*SIN(H93*3.14/180)</f>
        <v>-0.021260064256401628</v>
      </c>
      <c r="J93" s="31"/>
    </row>
    <row r="94" spans="1:10" ht="13.5" thickBot="1">
      <c r="A94">
        <v>40</v>
      </c>
      <c r="B94" s="23">
        <v>0.0208</v>
      </c>
      <c r="C94" s="42">
        <f>$M59</f>
        <v>0</v>
      </c>
      <c r="D94" s="35">
        <f t="shared" si="0"/>
        <v>20.8</v>
      </c>
      <c r="E94" s="36">
        <f t="shared" si="1"/>
        <v>0.7029811592397248</v>
      </c>
      <c r="F94" s="19"/>
      <c r="G94" s="19"/>
      <c r="H94" s="37" t="s">
        <v>49</v>
      </c>
      <c r="I94" s="35">
        <f>SUM(I64:I93)</f>
        <v>7.869979726271856</v>
      </c>
      <c r="J94" s="33" t="s">
        <v>50</v>
      </c>
    </row>
    <row r="95" spans="1:10" ht="13.5" thickBot="1">
      <c r="A95" s="19"/>
      <c r="C95" s="19"/>
      <c r="D95" s="31"/>
      <c r="E95" s="19"/>
      <c r="F95" s="19"/>
      <c r="G95" s="19"/>
      <c r="H95" s="19"/>
      <c r="I95" s="31"/>
      <c r="J95" s="19"/>
    </row>
    <row r="96" spans="1:10" ht="15" thickBot="1">
      <c r="A96" s="19"/>
      <c r="B96" s="19"/>
      <c r="C96" s="19"/>
      <c r="D96" s="19"/>
      <c r="E96" s="19"/>
      <c r="F96" s="32" t="s">
        <v>51</v>
      </c>
      <c r="G96" s="39">
        <f>2*I94/(C47*0.3048*C49^2)</f>
        <v>0.8726478067534387</v>
      </c>
      <c r="H96" s="19"/>
      <c r="I96" s="31"/>
      <c r="J96" s="19"/>
    </row>
    <row r="97" spans="3:6" ht="12.75">
      <c r="C97" s="19"/>
      <c r="D97" s="31"/>
      <c r="E97" s="19"/>
      <c r="F97" s="19"/>
    </row>
    <row r="98" spans="1:6" ht="12.75">
      <c r="A98" s="5" t="s">
        <v>66</v>
      </c>
      <c r="B98" s="60"/>
      <c r="C98" s="60"/>
      <c r="D98" s="61"/>
      <c r="E98" s="19"/>
      <c r="F98" s="19"/>
    </row>
    <row r="99" spans="2:6" ht="12.75">
      <c r="B99" s="57"/>
      <c r="C99" s="19"/>
      <c r="D99" s="31"/>
      <c r="E99" s="19"/>
      <c r="F99" s="19"/>
    </row>
    <row r="100" spans="2:6" ht="12.75">
      <c r="B100" s="57"/>
      <c r="C100" s="19"/>
      <c r="D100" s="31"/>
      <c r="E100" s="19"/>
      <c r="F100" s="19"/>
    </row>
    <row r="101" spans="2:6" ht="12.75">
      <c r="B101" s="57"/>
      <c r="C101" s="19"/>
      <c r="D101" s="64" t="s">
        <v>69</v>
      </c>
      <c r="E101" s="19"/>
      <c r="F101" s="19"/>
    </row>
    <row r="102" spans="1:6" ht="12.75">
      <c r="A102" s="62" t="s">
        <v>67</v>
      </c>
      <c r="B102" s="57"/>
      <c r="C102" s="19"/>
      <c r="D102" s="63"/>
      <c r="E102" s="19"/>
      <c r="F102" s="19"/>
    </row>
    <row r="103" spans="1:6" ht="12.75">
      <c r="A103" s="62" t="s">
        <v>68</v>
      </c>
      <c r="B103" s="57"/>
      <c r="C103" s="19"/>
      <c r="D103" s="63"/>
      <c r="E103" s="19"/>
      <c r="F103" s="19"/>
    </row>
    <row r="104" spans="2:6" ht="12.75">
      <c r="B104" s="19"/>
      <c r="D104" s="19"/>
      <c r="E104" s="19"/>
      <c r="F104" s="19"/>
    </row>
    <row r="105" spans="1:6" ht="12.75">
      <c r="A105" s="6" t="s">
        <v>70</v>
      </c>
      <c r="B105" s="18"/>
      <c r="C105" s="52"/>
      <c r="D105" s="52"/>
      <c r="E105" s="52"/>
      <c r="F105" s="52"/>
    </row>
    <row r="106" spans="1:6" ht="12.75">
      <c r="A106" s="53"/>
      <c r="B106" s="52"/>
      <c r="C106" s="52"/>
      <c r="D106" s="52"/>
      <c r="E106" s="52"/>
      <c r="F106" s="52"/>
    </row>
    <row r="107" spans="1:6" ht="12.75">
      <c r="A107" s="53"/>
      <c r="B107" s="52"/>
      <c r="C107" s="52"/>
      <c r="D107" s="52"/>
      <c r="E107" s="52"/>
      <c r="F107" s="52"/>
    </row>
    <row r="108" spans="1:11" ht="12.75">
      <c r="A108" s="53"/>
      <c r="B108" s="52"/>
      <c r="C108" s="52"/>
      <c r="D108" s="52"/>
      <c r="E108" s="52"/>
      <c r="F108" s="52"/>
      <c r="I108" s="58"/>
      <c r="J108" s="59"/>
      <c r="K108" s="59"/>
    </row>
    <row r="109" spans="1:6" ht="12.75">
      <c r="A109" s="53"/>
      <c r="B109" s="52"/>
      <c r="C109" s="52"/>
      <c r="D109" s="52"/>
      <c r="E109" s="52"/>
      <c r="F109" s="52"/>
    </row>
    <row r="110" spans="1:6" ht="12.75">
      <c r="A110" s="53"/>
      <c r="B110" s="52"/>
      <c r="C110" s="52"/>
      <c r="D110" s="52"/>
      <c r="E110" s="52"/>
      <c r="F110" s="52"/>
    </row>
    <row r="111" spans="1:6" ht="12.75">
      <c r="A111" s="53"/>
      <c r="B111" s="52"/>
      <c r="C111" s="52"/>
      <c r="D111" s="52"/>
      <c r="E111" s="52"/>
      <c r="F111" s="52"/>
    </row>
    <row r="112" spans="1:6" ht="12.75">
      <c r="A112" s="53"/>
      <c r="B112" s="52"/>
      <c r="C112" s="52"/>
      <c r="D112" s="52"/>
      <c r="E112" s="52"/>
      <c r="F112" s="52"/>
    </row>
    <row r="113" spans="1:6" ht="12.75">
      <c r="A113" s="53"/>
      <c r="B113" s="52"/>
      <c r="C113" s="52"/>
      <c r="D113" s="52"/>
      <c r="E113" s="52"/>
      <c r="F113" s="52"/>
    </row>
    <row r="114" spans="1:6" ht="12.75">
      <c r="A114" s="53"/>
      <c r="B114" s="52"/>
      <c r="C114" s="52"/>
      <c r="D114" s="52"/>
      <c r="E114" s="52"/>
      <c r="F114" s="52"/>
    </row>
    <row r="115" spans="1:6" ht="12.75">
      <c r="A115" s="53"/>
      <c r="B115" s="52"/>
      <c r="C115" s="52"/>
      <c r="D115" s="52"/>
      <c r="E115" s="52"/>
      <c r="F115" s="52"/>
    </row>
    <row r="116" spans="1:6" ht="12.75">
      <c r="A116" s="53"/>
      <c r="B116" s="52"/>
      <c r="C116" s="52"/>
      <c r="D116" s="52"/>
      <c r="E116" s="52"/>
      <c r="F116" s="52"/>
    </row>
    <row r="117" spans="1:6" ht="12.75">
      <c r="A117" s="53"/>
      <c r="B117" s="52"/>
      <c r="C117" s="52"/>
      <c r="D117" s="52"/>
      <c r="E117" s="52"/>
      <c r="F117" s="52"/>
    </row>
    <row r="118" spans="1:6" ht="12.75">
      <c r="A118" s="53"/>
      <c r="B118" s="52"/>
      <c r="C118" s="52"/>
      <c r="D118" s="52"/>
      <c r="E118" s="52"/>
      <c r="F118" s="52"/>
    </row>
    <row r="119" spans="1:6" ht="12.75">
      <c r="A119" s="53"/>
      <c r="B119" s="52"/>
      <c r="C119" s="52"/>
      <c r="D119" s="52"/>
      <c r="E119" s="52"/>
      <c r="F119" s="52"/>
    </row>
    <row r="120" spans="1:6" ht="12.75">
      <c r="A120" s="53"/>
      <c r="B120" s="52"/>
      <c r="C120" s="52"/>
      <c r="D120" s="52"/>
      <c r="E120" s="52"/>
      <c r="F120" s="52"/>
    </row>
    <row r="121" spans="1:6" ht="12.75">
      <c r="A121" s="53"/>
      <c r="B121" s="52"/>
      <c r="C121" s="52"/>
      <c r="D121" s="52"/>
      <c r="E121" s="52"/>
      <c r="F121" s="52"/>
    </row>
    <row r="122" spans="1:6" ht="12.75">
      <c r="A122" s="53"/>
      <c r="B122" s="52"/>
      <c r="C122" s="52"/>
      <c r="D122" s="52"/>
      <c r="E122" s="52"/>
      <c r="F122" s="52"/>
    </row>
    <row r="123" spans="1:6" ht="12.75">
      <c r="A123" s="53"/>
      <c r="B123" s="52"/>
      <c r="C123" s="52"/>
      <c r="D123" s="52"/>
      <c r="E123" s="52"/>
      <c r="F123" s="52"/>
    </row>
    <row r="124" spans="1:6" ht="12.75">
      <c r="A124" s="54" t="s">
        <v>62</v>
      </c>
      <c r="B124" s="22"/>
      <c r="C124" s="22"/>
      <c r="D124" s="22"/>
      <c r="E124" s="22"/>
      <c r="F124" s="52"/>
    </row>
    <row r="125" spans="1:6" ht="12.75">
      <c r="A125" s="54" t="s">
        <v>63</v>
      </c>
      <c r="B125" s="22"/>
      <c r="C125" s="22"/>
      <c r="D125" s="22"/>
      <c r="E125" s="22"/>
      <c r="F125" s="52"/>
    </row>
    <row r="126" spans="1:6" ht="12.75">
      <c r="A126" s="53"/>
      <c r="B126" s="52"/>
      <c r="C126" s="52"/>
      <c r="D126" s="52"/>
      <c r="E126" s="52"/>
      <c r="F126" s="52"/>
    </row>
    <row r="128" spans="1:8" ht="12.75">
      <c r="A128" s="29"/>
      <c r="B128" s="46" t="s">
        <v>52</v>
      </c>
      <c r="C128" s="29"/>
      <c r="D128" s="40"/>
      <c r="F128" s="46" t="s">
        <v>53</v>
      </c>
      <c r="G128" s="29"/>
      <c r="H128" s="29"/>
    </row>
    <row r="129" spans="1:8" ht="12.75">
      <c r="A129" s="46" t="s">
        <v>54</v>
      </c>
      <c r="B129" s="46" t="s">
        <v>55</v>
      </c>
      <c r="C129" s="46" t="s">
        <v>56</v>
      </c>
      <c r="D129" s="50" t="s">
        <v>57</v>
      </c>
      <c r="E129" s="51"/>
      <c r="F129" s="46" t="s">
        <v>55</v>
      </c>
      <c r="G129" s="46" t="s">
        <v>56</v>
      </c>
      <c r="H129" s="46" t="s">
        <v>57</v>
      </c>
    </row>
    <row r="130" spans="1:8" ht="12.75">
      <c r="A130">
        <v>0</v>
      </c>
      <c r="B130" s="43">
        <v>0.005391461685167978</v>
      </c>
      <c r="C130" s="43">
        <v>0.000238</v>
      </c>
      <c r="D130" s="55">
        <f>SQRT(B130+C130)</f>
        <v>0.0750297386718625</v>
      </c>
      <c r="F130" s="49">
        <v>0.0005521317915115576</v>
      </c>
      <c r="G130" s="49">
        <v>7.58E-06</v>
      </c>
      <c r="H130" s="56">
        <f>SQRT(F130+G130)</f>
        <v>0.023658228832935856</v>
      </c>
    </row>
    <row r="131" spans="1:7" ht="12.75">
      <c r="A131">
        <v>1</v>
      </c>
      <c r="B131" s="42">
        <v>0.043591927734178665</v>
      </c>
      <c r="C131" s="42">
        <v>4.4E-05</v>
      </c>
      <c r="D131" s="55">
        <f aca="true" t="shared" si="4" ref="D131:D159">SQRT(B131+C131)</f>
        <v>0.2088921437828112</v>
      </c>
      <c r="E131" s="19"/>
      <c r="F131" s="19"/>
      <c r="G131" s="19"/>
    </row>
    <row r="132" spans="1:7" ht="12.75">
      <c r="A132">
        <v>2</v>
      </c>
      <c r="B132" s="42">
        <v>0.043591927734178665</v>
      </c>
      <c r="C132" s="42">
        <v>0.000267</v>
      </c>
      <c r="D132" s="55">
        <f t="shared" si="4"/>
        <v>0.20942523184702141</v>
      </c>
      <c r="E132" s="19"/>
      <c r="F132" s="19"/>
      <c r="G132" s="19"/>
    </row>
    <row r="133" spans="1:7" ht="12.75">
      <c r="A133">
        <v>3</v>
      </c>
      <c r="B133" s="42">
        <v>0.043591927734178665</v>
      </c>
      <c r="C133" s="42">
        <v>0.000146</v>
      </c>
      <c r="D133" s="55">
        <f t="shared" si="4"/>
        <v>0.20913614640749853</v>
      </c>
      <c r="E133" s="19"/>
      <c r="F133" s="19"/>
      <c r="G133" s="19"/>
    </row>
    <row r="134" spans="1:7" ht="12.75">
      <c r="A134">
        <v>4</v>
      </c>
      <c r="B134" s="42">
        <v>0.043591927734178665</v>
      </c>
      <c r="C134" s="42">
        <v>0.000355</v>
      </c>
      <c r="D134" s="55">
        <f t="shared" si="4"/>
        <v>0.20963522541352317</v>
      </c>
      <c r="E134" s="19"/>
      <c r="F134" s="19"/>
      <c r="G134" s="19"/>
    </row>
    <row r="135" spans="1:7" ht="12.75">
      <c r="A135">
        <v>5</v>
      </c>
      <c r="B135" s="42">
        <v>0.043591927734178665</v>
      </c>
      <c r="C135" s="42">
        <v>0.000139</v>
      </c>
      <c r="D135" s="55">
        <f t="shared" si="4"/>
        <v>0.20911941022817243</v>
      </c>
      <c r="E135" s="19"/>
      <c r="F135" s="19"/>
      <c r="G135" s="19"/>
    </row>
    <row r="136" spans="1:7" ht="12.75">
      <c r="A136">
        <v>6</v>
      </c>
      <c r="B136" s="42">
        <v>0.043591927734178665</v>
      </c>
      <c r="C136" s="42">
        <v>2.6E-05</v>
      </c>
      <c r="D136" s="55">
        <f t="shared" si="4"/>
        <v>0.20884905490372385</v>
      </c>
      <c r="E136" s="19"/>
      <c r="F136" s="19"/>
      <c r="G136" s="19"/>
    </row>
    <row r="137" spans="1:7" ht="12.75">
      <c r="A137">
        <v>7</v>
      </c>
      <c r="B137" s="42">
        <v>0.043591927734178665</v>
      </c>
      <c r="C137" s="42">
        <v>0.000428</v>
      </c>
      <c r="D137" s="55">
        <f t="shared" si="4"/>
        <v>0.20980926512949485</v>
      </c>
      <c r="E137" s="19"/>
      <c r="F137" s="19"/>
      <c r="G137" s="19"/>
    </row>
    <row r="138" spans="1:7" ht="12.75">
      <c r="A138">
        <v>8</v>
      </c>
      <c r="B138" s="42">
        <v>0.043591927734178665</v>
      </c>
      <c r="C138" s="42">
        <v>0.00023</v>
      </c>
      <c r="D138" s="55">
        <f t="shared" si="4"/>
        <v>0.20933687619284536</v>
      </c>
      <c r="E138" s="19"/>
      <c r="F138" s="19"/>
      <c r="G138" s="19"/>
    </row>
    <row r="139" spans="1:7" ht="12.75">
      <c r="A139">
        <v>9</v>
      </c>
      <c r="B139" s="42">
        <v>0.043591927734178665</v>
      </c>
      <c r="C139" s="42">
        <v>0.00034</v>
      </c>
      <c r="D139" s="55">
        <f t="shared" si="4"/>
        <v>0.20959944593003738</v>
      </c>
      <c r="E139" s="19"/>
      <c r="F139" s="19"/>
      <c r="G139" s="31"/>
    </row>
    <row r="140" spans="1:7" ht="12.75">
      <c r="A140">
        <v>10</v>
      </c>
      <c r="B140" s="42">
        <v>0.043591927734178665</v>
      </c>
      <c r="C140" s="42">
        <v>0.000121</v>
      </c>
      <c r="D140" s="55">
        <f t="shared" si="4"/>
        <v>0.20907636818679118</v>
      </c>
      <c r="E140" s="19"/>
      <c r="F140" s="19"/>
      <c r="G140" s="31"/>
    </row>
    <row r="141" spans="1:7" ht="12.75">
      <c r="A141">
        <v>11</v>
      </c>
      <c r="B141" s="42">
        <v>0.043591927734178665</v>
      </c>
      <c r="C141" s="42">
        <v>0.000135</v>
      </c>
      <c r="D141" s="55">
        <f t="shared" si="4"/>
        <v>0.20910984609572708</v>
      </c>
      <c r="E141" s="19"/>
      <c r="F141" s="19"/>
      <c r="G141" s="31"/>
    </row>
    <row r="142" spans="1:7" ht="12.75">
      <c r="A142">
        <v>12</v>
      </c>
      <c r="B142" s="42">
        <v>0.043591927734178665</v>
      </c>
      <c r="C142" s="42">
        <v>0.000322</v>
      </c>
      <c r="D142" s="55">
        <f t="shared" si="4"/>
        <v>0.2095565024860328</v>
      </c>
      <c r="E142" s="19"/>
      <c r="F142" s="19"/>
      <c r="G142" s="30"/>
    </row>
    <row r="143" spans="1:7" ht="12.75">
      <c r="A143">
        <v>13</v>
      </c>
      <c r="B143" s="42">
        <v>0.043591927734178665</v>
      </c>
      <c r="C143" s="42">
        <v>8.4E-05</v>
      </c>
      <c r="D143" s="55">
        <f t="shared" si="4"/>
        <v>0.20898786504048186</v>
      </c>
      <c r="E143" s="19"/>
      <c r="F143" s="19"/>
      <c r="G143" s="31"/>
    </row>
    <row r="144" spans="1:7" ht="12.75">
      <c r="A144">
        <v>14</v>
      </c>
      <c r="B144" s="42">
        <v>0.043591927734178665</v>
      </c>
      <c r="C144" s="42">
        <v>9.1E-05</v>
      </c>
      <c r="D144" s="55">
        <f t="shared" si="4"/>
        <v>0.20900461175337415</v>
      </c>
      <c r="E144" s="19"/>
      <c r="F144" s="19"/>
      <c r="G144" s="31"/>
    </row>
    <row r="145" spans="1:7" ht="12.75">
      <c r="A145" s="19"/>
      <c r="B145" s="19"/>
      <c r="C145" s="19"/>
      <c r="D145" s="55">
        <f t="shared" si="4"/>
        <v>0</v>
      </c>
      <c r="E145" s="19"/>
      <c r="F145" s="19"/>
      <c r="G145" s="31"/>
    </row>
    <row r="146" spans="1:7" ht="12.75">
      <c r="A146">
        <v>15</v>
      </c>
      <c r="B146" s="42">
        <v>0.043591927734178665</v>
      </c>
      <c r="C146" s="42">
        <v>4.4E-05</v>
      </c>
      <c r="D146" s="55">
        <f t="shared" si="4"/>
        <v>0.2088921437828112</v>
      </c>
      <c r="E146" s="19"/>
      <c r="F146" s="19"/>
      <c r="G146" s="31"/>
    </row>
    <row r="147" spans="1:7" ht="12.75">
      <c r="A147">
        <v>16</v>
      </c>
      <c r="B147" s="42">
        <v>0.043591927734178665</v>
      </c>
      <c r="C147" s="42">
        <v>0.000227</v>
      </c>
      <c r="D147" s="55">
        <f t="shared" si="4"/>
        <v>0.2093297105863825</v>
      </c>
      <c r="E147" s="19"/>
      <c r="F147" s="19"/>
      <c r="G147" s="31"/>
    </row>
    <row r="148" spans="1:7" ht="12.75">
      <c r="A148">
        <v>17</v>
      </c>
      <c r="B148" s="42">
        <v>0.043591927734178665</v>
      </c>
      <c r="C148" s="42">
        <v>0.000117</v>
      </c>
      <c r="D148" s="55">
        <f t="shared" si="4"/>
        <v>0.20906680208531114</v>
      </c>
      <c r="E148" s="19"/>
      <c r="F148" s="19"/>
      <c r="G148" s="31"/>
    </row>
    <row r="149" spans="1:7" ht="12.75">
      <c r="A149">
        <v>18</v>
      </c>
      <c r="B149" s="42">
        <v>0.043591927734178665</v>
      </c>
      <c r="C149" s="42">
        <v>0.000157</v>
      </c>
      <c r="D149" s="55">
        <f t="shared" si="4"/>
        <v>0.20916244341224038</v>
      </c>
      <c r="E149" s="19"/>
      <c r="F149" s="19"/>
      <c r="G149" s="31"/>
    </row>
    <row r="150" spans="1:7" ht="12.75">
      <c r="A150">
        <v>19</v>
      </c>
      <c r="B150" s="42">
        <v>0.043591927734178665</v>
      </c>
      <c r="C150" s="42">
        <v>4.4E-05</v>
      </c>
      <c r="D150" s="55">
        <f t="shared" si="4"/>
        <v>0.2088921437828112</v>
      </c>
      <c r="E150" s="19"/>
      <c r="F150" s="19"/>
      <c r="G150" s="31"/>
    </row>
    <row r="151" spans="1:7" ht="12.75">
      <c r="A151">
        <v>20</v>
      </c>
      <c r="B151" s="42">
        <v>0.043591927734178665</v>
      </c>
      <c r="C151" s="42">
        <v>0.000102</v>
      </c>
      <c r="D151" s="55">
        <f t="shared" si="4"/>
        <v>0.2090309253057515</v>
      </c>
      <c r="E151" s="19"/>
      <c r="F151" s="19"/>
      <c r="G151" s="31"/>
    </row>
    <row r="152" spans="1:7" ht="12.75">
      <c r="A152">
        <v>21</v>
      </c>
      <c r="B152" s="42">
        <v>0.043591927734178665</v>
      </c>
      <c r="C152" s="42">
        <v>0.000121</v>
      </c>
      <c r="D152" s="55">
        <f t="shared" si="4"/>
        <v>0.20907636818679118</v>
      </c>
      <c r="E152" s="19"/>
      <c r="F152" s="19"/>
      <c r="G152" s="31"/>
    </row>
    <row r="153" spans="1:7" ht="12.75">
      <c r="A153">
        <v>22</v>
      </c>
      <c r="B153" s="42">
        <v>0.043591927734178665</v>
      </c>
      <c r="C153" s="42">
        <v>0.000146</v>
      </c>
      <c r="D153" s="55">
        <f t="shared" si="4"/>
        <v>0.20913614640749853</v>
      </c>
      <c r="E153" s="19"/>
      <c r="F153" s="19"/>
      <c r="G153" s="31"/>
    </row>
    <row r="154" spans="1:7" ht="12.75">
      <c r="A154">
        <v>23</v>
      </c>
      <c r="B154" s="42">
        <v>0.043591927734178665</v>
      </c>
      <c r="C154" s="42">
        <v>0.000128</v>
      </c>
      <c r="D154" s="55">
        <f t="shared" si="4"/>
        <v>0.20909310781127785</v>
      </c>
      <c r="E154" s="19"/>
      <c r="F154" s="19"/>
      <c r="G154" s="31"/>
    </row>
    <row r="155" spans="1:7" ht="12.75">
      <c r="A155">
        <v>24</v>
      </c>
      <c r="B155" s="42">
        <v>0.043591927734178665</v>
      </c>
      <c r="C155" s="42">
        <v>0.000201</v>
      </c>
      <c r="D155" s="55">
        <f t="shared" si="4"/>
        <v>0.20926759838584344</v>
      </c>
      <c r="E155" s="19"/>
      <c r="F155" s="19"/>
      <c r="G155" s="31"/>
    </row>
    <row r="156" spans="1:7" ht="12.75">
      <c r="A156">
        <v>25</v>
      </c>
      <c r="B156" s="42">
        <v>0.043591927734178665</v>
      </c>
      <c r="C156" s="42">
        <v>0.000121</v>
      </c>
      <c r="D156" s="55">
        <f t="shared" si="4"/>
        <v>0.20907636818679118</v>
      </c>
      <c r="E156" s="19"/>
      <c r="F156" s="19"/>
      <c r="G156" s="31"/>
    </row>
    <row r="157" spans="1:7" ht="12.75">
      <c r="A157">
        <v>26</v>
      </c>
      <c r="B157" s="42">
        <v>0.043591927734178665</v>
      </c>
      <c r="C157" s="42">
        <v>0.000117</v>
      </c>
      <c r="D157" s="55">
        <f t="shared" si="4"/>
        <v>0.20906680208531114</v>
      </c>
      <c r="E157" s="19"/>
      <c r="F157" s="30"/>
      <c r="G157" s="31"/>
    </row>
    <row r="158" spans="1:7" ht="12.75">
      <c r="A158">
        <v>27</v>
      </c>
      <c r="B158" s="42">
        <v>0.043591927734178665</v>
      </c>
      <c r="C158" s="42">
        <v>0.000373</v>
      </c>
      <c r="D158" s="55">
        <f t="shared" si="4"/>
        <v>0.20967815273456283</v>
      </c>
      <c r="E158" s="29"/>
      <c r="F158" s="19"/>
      <c r="G158" s="31"/>
    </row>
    <row r="159" spans="1:7" ht="12.75">
      <c r="A159">
        <v>28</v>
      </c>
      <c r="B159" s="42">
        <v>0.043591927734178665</v>
      </c>
      <c r="C159" s="42">
        <v>0.000157</v>
      </c>
      <c r="D159" s="55">
        <f t="shared" si="4"/>
        <v>0.20916244341224038</v>
      </c>
      <c r="E159" s="19"/>
      <c r="F159" s="19"/>
      <c r="G159" s="31"/>
    </row>
  </sheetData>
  <printOptions/>
  <pageMargins left="0.75" right="0.75" top="1" bottom="1" header="0.5" footer="0.5"/>
  <pageSetup horizontalDpi="355" verticalDpi="355" orientation="portrait" r:id="rId10"/>
  <drawing r:id="rId9"/>
  <legacyDrawing r:id="rId8"/>
  <oleObjects>
    <oleObject progId="Equation.3" shapeId="74567843" r:id="rId1"/>
    <oleObject progId="Equation.3" shapeId="74571168" r:id="rId2"/>
    <oleObject progId="Equation.3" shapeId="74571628" r:id="rId3"/>
    <oleObject progId="Equation.3" shapeId="74593503" r:id="rId4"/>
    <oleObject progId="Equation.3" shapeId="74594630" r:id="rId5"/>
    <oleObject progId="Equation.3" shapeId="74595051" r:id="rId6"/>
    <oleObject progId="Equation.3" shapeId="74625231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="50" zoomScaleNormal="50" workbookViewId="0" topLeftCell="A1">
      <selection activeCell="S46" sqref="S46"/>
    </sheetView>
  </sheetViews>
  <sheetFormatPr defaultColWidth="9.140625" defaultRowHeight="12.75"/>
  <sheetData>
    <row r="1" spans="1:7" ht="12.75">
      <c r="A1" t="s">
        <v>72</v>
      </c>
      <c r="C1" t="s">
        <v>73</v>
      </c>
      <c r="E1" t="s">
        <v>74</v>
      </c>
      <c r="G1" t="s">
        <v>75</v>
      </c>
    </row>
    <row r="2" spans="1:8" ht="12.75">
      <c r="A2" t="s">
        <v>76</v>
      </c>
      <c r="B2" t="s">
        <v>52</v>
      </c>
      <c r="C2" t="s">
        <v>76</v>
      </c>
      <c r="D2" t="s">
        <v>52</v>
      </c>
      <c r="E2" t="s">
        <v>76</v>
      </c>
      <c r="F2" t="s">
        <v>52</v>
      </c>
      <c r="G2" t="s">
        <v>76</v>
      </c>
      <c r="H2" t="s">
        <v>52</v>
      </c>
    </row>
    <row r="3" spans="1:8" ht="12.75">
      <c r="A3">
        <v>0.0177</v>
      </c>
      <c r="B3">
        <v>1.0533</v>
      </c>
      <c r="C3">
        <v>0.0202</v>
      </c>
      <c r="D3">
        <v>0.4881</v>
      </c>
      <c r="E3">
        <v>0</v>
      </c>
      <c r="F3">
        <v>-0.9265</v>
      </c>
      <c r="G3">
        <v>0.0208</v>
      </c>
      <c r="H3">
        <v>0.1252</v>
      </c>
    </row>
    <row r="4" spans="1:8" ht="12.75">
      <c r="A4">
        <v>1.3324</v>
      </c>
      <c r="B4">
        <v>0.8824</v>
      </c>
      <c r="C4">
        <v>1.2523</v>
      </c>
      <c r="D4">
        <v>-0.7447</v>
      </c>
      <c r="E4">
        <v>1.4303</v>
      </c>
      <c r="F4">
        <v>-2.0957</v>
      </c>
      <c r="G4">
        <v>1.3416</v>
      </c>
      <c r="H4">
        <v>-0.547</v>
      </c>
    </row>
    <row r="5" spans="1:8" ht="12.75">
      <c r="A5">
        <v>2.6579</v>
      </c>
      <c r="B5">
        <v>0.4413</v>
      </c>
      <c r="C5">
        <v>2.5703</v>
      </c>
      <c r="D5">
        <v>-1.1574</v>
      </c>
      <c r="E5">
        <v>2.6222</v>
      </c>
      <c r="F5">
        <v>-2.184</v>
      </c>
      <c r="G5">
        <v>2.6458</v>
      </c>
      <c r="H5">
        <v>-0.5193</v>
      </c>
    </row>
    <row r="6" spans="1:8" ht="12.75">
      <c r="A6">
        <v>5.0539</v>
      </c>
      <c r="B6">
        <v>-0.0108</v>
      </c>
      <c r="C6">
        <v>4.8273</v>
      </c>
      <c r="D6">
        <v>-1.3717</v>
      </c>
      <c r="E6">
        <v>5.006</v>
      </c>
      <c r="F6">
        <v>-2.0298</v>
      </c>
      <c r="G6">
        <v>5.0139</v>
      </c>
      <c r="H6">
        <v>-0.3352</v>
      </c>
    </row>
    <row r="7" spans="1:8" ht="12.75">
      <c r="A7">
        <v>7.7971</v>
      </c>
      <c r="B7">
        <v>-0.2202</v>
      </c>
      <c r="C7">
        <v>7.4302</v>
      </c>
      <c r="D7">
        <v>-1.3547</v>
      </c>
      <c r="E7">
        <v>7.7473</v>
      </c>
      <c r="F7">
        <v>-1.802</v>
      </c>
      <c r="G7">
        <v>7.623</v>
      </c>
      <c r="H7">
        <v>-0.3076</v>
      </c>
    </row>
    <row r="8" spans="1:8" ht="12.75">
      <c r="A8">
        <v>10.18</v>
      </c>
      <c r="B8">
        <v>-0.3414</v>
      </c>
      <c r="C8">
        <v>9.6763</v>
      </c>
      <c r="D8">
        <v>-1.2938</v>
      </c>
      <c r="E8">
        <v>10.1311</v>
      </c>
      <c r="F8">
        <v>-1.6405</v>
      </c>
      <c r="G8">
        <v>9.8768</v>
      </c>
      <c r="H8">
        <v>-0.3076</v>
      </c>
    </row>
    <row r="9" spans="1:8" ht="12.75">
      <c r="A9">
        <v>15.0595</v>
      </c>
      <c r="B9">
        <v>-0.4514</v>
      </c>
      <c r="C9">
        <v>14.6412</v>
      </c>
      <c r="D9">
        <v>-1.1554</v>
      </c>
      <c r="E9">
        <v>14.8987</v>
      </c>
      <c r="F9">
        <v>-1.479</v>
      </c>
      <c r="G9">
        <v>14.8597</v>
      </c>
      <c r="H9">
        <v>-0.3352</v>
      </c>
    </row>
    <row r="10" spans="1:8" ht="12.75">
      <c r="A10">
        <v>20.0551</v>
      </c>
      <c r="B10">
        <v>-0.4897</v>
      </c>
      <c r="C10">
        <v>19.6075</v>
      </c>
      <c r="D10">
        <v>-1.05</v>
      </c>
      <c r="E10">
        <v>19.7855</v>
      </c>
      <c r="F10">
        <v>-1.4353</v>
      </c>
      <c r="G10">
        <v>19.723</v>
      </c>
      <c r="H10">
        <v>-0.326</v>
      </c>
    </row>
    <row r="11" spans="1:8" ht="12.75">
      <c r="A11">
        <v>30.0427</v>
      </c>
      <c r="B11">
        <v>-0.4781</v>
      </c>
      <c r="C11">
        <v>29.8966</v>
      </c>
      <c r="D11">
        <v>-0.8776</v>
      </c>
      <c r="E11">
        <v>30.0358</v>
      </c>
      <c r="F11">
        <v>-0.7669</v>
      </c>
      <c r="G11">
        <v>30.0433</v>
      </c>
      <c r="H11">
        <v>-0.326</v>
      </c>
    </row>
    <row r="12" spans="1:8" ht="12.75">
      <c r="A12">
        <v>39.7917</v>
      </c>
      <c r="B12">
        <v>-0.4445</v>
      </c>
      <c r="C12">
        <v>40.0651</v>
      </c>
      <c r="D12">
        <v>-0.6503</v>
      </c>
      <c r="E12">
        <v>39.8093</v>
      </c>
      <c r="F12">
        <v>-0.6353</v>
      </c>
      <c r="G12">
        <v>40.0084</v>
      </c>
      <c r="H12">
        <v>-0.3536</v>
      </c>
    </row>
    <row r="13" spans="1:8" ht="12.75">
      <c r="A13">
        <v>49.8958</v>
      </c>
      <c r="B13">
        <v>-0.3722</v>
      </c>
      <c r="C13">
        <v>50.2367</v>
      </c>
      <c r="D13">
        <v>-0.5</v>
      </c>
      <c r="E13">
        <v>50.0596</v>
      </c>
      <c r="F13">
        <v>-0.4743</v>
      </c>
      <c r="G13">
        <v>50.2098</v>
      </c>
      <c r="H13">
        <v>-0.3444</v>
      </c>
    </row>
    <row r="14" spans="1:8" ht="12.75">
      <c r="A14">
        <v>59.8809</v>
      </c>
      <c r="B14">
        <v>-0.2945</v>
      </c>
      <c r="C14">
        <v>60.1712</v>
      </c>
      <c r="D14">
        <v>-0.3387</v>
      </c>
      <c r="E14">
        <v>60.1907</v>
      </c>
      <c r="F14">
        <v>-0.2985</v>
      </c>
      <c r="G14">
        <v>60.0556</v>
      </c>
      <c r="H14">
        <v>-0.3444</v>
      </c>
    </row>
    <row r="15" spans="1:8" ht="12.75">
      <c r="A15">
        <v>69.867</v>
      </c>
      <c r="B15">
        <v>-0.2443</v>
      </c>
      <c r="C15">
        <v>69.9879</v>
      </c>
      <c r="D15">
        <v>-0.1939</v>
      </c>
      <c r="E15">
        <v>70.2026</v>
      </c>
      <c r="F15">
        <v>-0.1375</v>
      </c>
      <c r="G15">
        <v>69.9016</v>
      </c>
      <c r="H15">
        <v>-0.3536</v>
      </c>
    </row>
    <row r="16" spans="1:8" ht="12.75">
      <c r="A16">
        <v>80.2107</v>
      </c>
      <c r="B16">
        <v>-0.2162</v>
      </c>
      <c r="C16">
        <v>80.3964</v>
      </c>
      <c r="D16">
        <v>-0.0491</v>
      </c>
      <c r="E16">
        <v>80.3337</v>
      </c>
      <c r="F16">
        <v>-0.0133</v>
      </c>
      <c r="G16">
        <v>80.1037</v>
      </c>
      <c r="H16">
        <v>-0.372</v>
      </c>
    </row>
    <row r="17" spans="1:8" ht="12.75">
      <c r="A17">
        <v>90.1852</v>
      </c>
      <c r="B17">
        <v>0.1263</v>
      </c>
      <c r="C17">
        <v>90.3313</v>
      </c>
      <c r="D17">
        <v>0.1012</v>
      </c>
      <c r="E17">
        <v>90.1073</v>
      </c>
      <c r="F17">
        <v>0.1257</v>
      </c>
      <c r="G17">
        <v>89.9489</v>
      </c>
      <c r="H17">
        <v>-0.3444</v>
      </c>
    </row>
    <row r="18" spans="1:8" ht="12.75">
      <c r="A18">
        <v>1.2944</v>
      </c>
      <c r="B18">
        <v>-1.158</v>
      </c>
      <c r="C18">
        <v>1.3081</v>
      </c>
      <c r="D18">
        <v>0.8406</v>
      </c>
      <c r="E18">
        <v>1.4303</v>
      </c>
      <c r="F18">
        <v>1.022</v>
      </c>
      <c r="G18">
        <v>1.5419</v>
      </c>
      <c r="H18">
        <v>1</v>
      </c>
    </row>
    <row r="19" spans="1:8" ht="12.75">
      <c r="A19">
        <v>2.5978</v>
      </c>
      <c r="B19">
        <v>-1.0421</v>
      </c>
      <c r="C19">
        <v>2.744</v>
      </c>
      <c r="D19">
        <v>0.439</v>
      </c>
      <c r="E19">
        <v>2.6222</v>
      </c>
      <c r="F19">
        <v>0.8601</v>
      </c>
      <c r="G19">
        <v>2.615</v>
      </c>
      <c r="H19">
        <v>0.779</v>
      </c>
    </row>
    <row r="20" spans="1:8" ht="12.75">
      <c r="A20">
        <v>4.968</v>
      </c>
      <c r="B20">
        <v>-0.8435</v>
      </c>
      <c r="C20">
        <v>4.8796</v>
      </c>
      <c r="D20">
        <v>0.3017</v>
      </c>
      <c r="E20">
        <v>5.1251</v>
      </c>
      <c r="F20">
        <v>0.6982</v>
      </c>
      <c r="G20">
        <v>4.9912</v>
      </c>
      <c r="H20">
        <v>0.6225</v>
      </c>
    </row>
    <row r="21" spans="1:8" ht="12.75">
      <c r="A21">
        <v>7.6959</v>
      </c>
      <c r="B21">
        <v>-0.6669</v>
      </c>
      <c r="C21">
        <v>7.4855</v>
      </c>
      <c r="D21">
        <v>0.2416</v>
      </c>
      <c r="E21">
        <v>7.6281</v>
      </c>
      <c r="F21">
        <v>0.5656</v>
      </c>
      <c r="G21">
        <v>7.6031</v>
      </c>
      <c r="H21">
        <v>0.5304</v>
      </c>
    </row>
    <row r="22" spans="1:8" ht="12.75">
      <c r="A22">
        <v>10.0707</v>
      </c>
      <c r="B22">
        <v>-0.584</v>
      </c>
      <c r="C22">
        <v>9.8543</v>
      </c>
      <c r="D22">
        <v>0.1925</v>
      </c>
      <c r="E22">
        <v>10.0119</v>
      </c>
      <c r="F22">
        <v>0.4846</v>
      </c>
      <c r="G22">
        <v>9.8591</v>
      </c>
      <c r="H22">
        <v>0.4383</v>
      </c>
    </row>
    <row r="23" spans="1:8" ht="12.75">
      <c r="A23">
        <v>15.063</v>
      </c>
      <c r="B23">
        <v>-0.5396</v>
      </c>
      <c r="C23">
        <v>19.6761</v>
      </c>
      <c r="D23">
        <v>0.2106</v>
      </c>
      <c r="E23">
        <v>19.7855</v>
      </c>
      <c r="F23">
        <v>0.3956</v>
      </c>
      <c r="G23">
        <v>19.706</v>
      </c>
      <c r="H23">
        <v>0.3923</v>
      </c>
    </row>
    <row r="24" spans="1:8" ht="12.75">
      <c r="A24">
        <v>30.0261</v>
      </c>
      <c r="B24">
        <v>-0.059</v>
      </c>
      <c r="C24">
        <v>29.9721</v>
      </c>
      <c r="D24">
        <v>0.2068</v>
      </c>
      <c r="E24">
        <v>30.0358</v>
      </c>
      <c r="F24">
        <v>0.3434</v>
      </c>
      <c r="G24">
        <v>30.028</v>
      </c>
      <c r="H24">
        <v>0.3186</v>
      </c>
    </row>
    <row r="25" spans="1:8" ht="12.75">
      <c r="A25">
        <v>39.8936</v>
      </c>
      <c r="B25">
        <v>-0.0143</v>
      </c>
      <c r="C25">
        <v>40.2686</v>
      </c>
      <c r="D25">
        <v>0.192</v>
      </c>
      <c r="E25">
        <v>39.9285</v>
      </c>
      <c r="F25">
        <v>0.2985</v>
      </c>
      <c r="G25">
        <v>40.1124</v>
      </c>
      <c r="H25">
        <v>0.2634</v>
      </c>
    </row>
    <row r="26" spans="1:8" ht="12.75">
      <c r="A26">
        <v>49.7616</v>
      </c>
      <c r="B26">
        <v>0.0138</v>
      </c>
      <c r="C26">
        <v>50.2095</v>
      </c>
      <c r="D26">
        <v>0.1881</v>
      </c>
      <c r="E26">
        <v>50.0596</v>
      </c>
      <c r="F26">
        <v>0.2684</v>
      </c>
      <c r="G26">
        <v>50.1965</v>
      </c>
      <c r="H26">
        <v>0.2173</v>
      </c>
    </row>
    <row r="27" spans="1:8" ht="12.75">
      <c r="A27">
        <v>59.8682</v>
      </c>
      <c r="B27">
        <v>0.0254</v>
      </c>
      <c r="C27">
        <v>60.151</v>
      </c>
      <c r="D27">
        <v>0.1732</v>
      </c>
      <c r="E27">
        <v>60.0715</v>
      </c>
      <c r="F27">
        <v>0.2309</v>
      </c>
      <c r="G27">
        <v>60.0443</v>
      </c>
      <c r="H27">
        <v>0.1344</v>
      </c>
    </row>
    <row r="28" spans="1:8" ht="12.75">
      <c r="A28">
        <v>69.9734</v>
      </c>
      <c r="B28">
        <v>0.07</v>
      </c>
      <c r="C28">
        <v>70.0919</v>
      </c>
      <c r="D28">
        <v>0.1694</v>
      </c>
      <c r="E28">
        <v>70.0834</v>
      </c>
      <c r="F28">
        <v>0.2154</v>
      </c>
      <c r="G28">
        <v>69.8916</v>
      </c>
      <c r="H28">
        <v>0.07</v>
      </c>
    </row>
    <row r="29" spans="1:8" ht="12.75">
      <c r="A29">
        <v>80.0791</v>
      </c>
      <c r="B29">
        <v>0.1037</v>
      </c>
      <c r="C29">
        <v>80.3873</v>
      </c>
      <c r="D29">
        <v>0.1821</v>
      </c>
      <c r="E29">
        <v>80.3337</v>
      </c>
      <c r="F29">
        <v>0.1926</v>
      </c>
      <c r="G29">
        <v>80.0945</v>
      </c>
      <c r="H29">
        <v>0.0147</v>
      </c>
    </row>
    <row r="30" spans="1:8" ht="12.75">
      <c r="A30">
        <v>90.0646</v>
      </c>
      <c r="B30">
        <v>0.1704</v>
      </c>
      <c r="C30">
        <v>90.3274</v>
      </c>
      <c r="D30">
        <v>0.2002</v>
      </c>
      <c r="E30">
        <v>90.1073</v>
      </c>
      <c r="F30">
        <v>0.1919</v>
      </c>
      <c r="G30">
        <v>90.0603</v>
      </c>
      <c r="H30">
        <v>-0.0405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surghosh</dc:creator>
  <cp:keywords/>
  <dc:description/>
  <cp:lastModifiedBy>Marian Muste</cp:lastModifiedBy>
  <dcterms:created xsi:type="dcterms:W3CDTF">2004-03-22T14:37:46Z</dcterms:created>
  <dcterms:modified xsi:type="dcterms:W3CDTF">2004-04-01T23:20:56Z</dcterms:modified>
  <cp:category/>
  <cp:version/>
  <cp:contentType/>
  <cp:contentStatus/>
</cp:coreProperties>
</file>